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GM\CT\보도자료\판매실적\25.09\"/>
    </mc:Choice>
  </mc:AlternateContent>
  <xr:revisionPtr revIDLastSave="0" documentId="13_ncr:1_{E8C0D860-F58B-4827-834A-B95B3AC32BC7}" xr6:coauthVersionLast="47" xr6:coauthVersionMax="47" xr10:uidLastSave="{00000000-0000-0000-0000-000000000000}"/>
  <bookViews>
    <workbookView xWindow="-108" yWindow="-108" windowWidth="23256" windowHeight="12576" xr2:uid="{85FF9011-2F0E-49BD-B213-67AE7780F5CE}"/>
  </bookViews>
  <sheets>
    <sheet name="9월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7" i="1" l="1"/>
  <c r="M30" i="1" l="1"/>
  <c r="M29" i="1"/>
  <c r="M28" i="1"/>
  <c r="M26" i="1"/>
  <c r="M25" i="1"/>
  <c r="M24" i="1"/>
  <c r="M23" i="1"/>
  <c r="M22" i="1"/>
  <c r="M21" i="1"/>
  <c r="M20" i="1"/>
  <c r="M17" i="1"/>
  <c r="M18" i="1"/>
  <c r="M19" i="1"/>
  <c r="M15" i="1"/>
  <c r="M14" i="1"/>
  <c r="M6" i="1"/>
  <c r="M7" i="1"/>
  <c r="M8" i="1"/>
  <c r="M9" i="1"/>
  <c r="M10" i="1"/>
  <c r="M11" i="1"/>
  <c r="M12" i="1"/>
  <c r="M13" i="1"/>
  <c r="M5" i="1"/>
  <c r="M16" i="1" s="1"/>
  <c r="M40" i="1"/>
  <c r="M31" i="1" l="1"/>
  <c r="M27" i="1"/>
  <c r="M39" i="1"/>
  <c r="E31" i="1"/>
  <c r="E27" i="1"/>
  <c r="E16" i="1"/>
  <c r="E32" i="1" s="1"/>
  <c r="H47" i="1" l="1"/>
  <c r="F42" i="1"/>
  <c r="D42" i="1"/>
  <c r="H41" i="1"/>
  <c r="M41" i="1"/>
  <c r="H40" i="1"/>
  <c r="G40" i="1"/>
  <c r="H39" i="1"/>
  <c r="O39" i="1"/>
  <c r="H38" i="1"/>
  <c r="M38" i="1"/>
  <c r="O38" i="1" s="1"/>
  <c r="H37" i="1"/>
  <c r="M37" i="1"/>
  <c r="H36" i="1"/>
  <c r="G36" i="1"/>
  <c r="H35" i="1"/>
  <c r="F31" i="1"/>
  <c r="D31" i="1"/>
  <c r="H30" i="1"/>
  <c r="H29" i="1"/>
  <c r="H28" i="1"/>
  <c r="G28" i="1"/>
  <c r="F27" i="1"/>
  <c r="D27" i="1"/>
  <c r="H26" i="1"/>
  <c r="H25" i="1"/>
  <c r="O25" i="1"/>
  <c r="H24" i="1"/>
  <c r="O24" i="1"/>
  <c r="H23" i="1"/>
  <c r="G23" i="1"/>
  <c r="H22" i="1"/>
  <c r="O22" i="1"/>
  <c r="H21" i="1"/>
  <c r="O21" i="1"/>
  <c r="H20" i="1"/>
  <c r="H19" i="1"/>
  <c r="G19" i="1"/>
  <c r="H18" i="1"/>
  <c r="H17" i="1"/>
  <c r="O17" i="1"/>
  <c r="F16" i="1"/>
  <c r="F32" i="1" s="1"/>
  <c r="F44" i="1" s="1"/>
  <c r="D16" i="1"/>
  <c r="H15" i="1"/>
  <c r="H14" i="1"/>
  <c r="G14" i="1"/>
  <c r="H13" i="1"/>
  <c r="O13" i="1"/>
  <c r="H12" i="1"/>
  <c r="H11" i="1"/>
  <c r="O11" i="1"/>
  <c r="H10" i="1"/>
  <c r="G10" i="1"/>
  <c r="H9" i="1"/>
  <c r="H8" i="1"/>
  <c r="O8" i="1"/>
  <c r="H7" i="1"/>
  <c r="H6" i="1"/>
  <c r="G6" i="1"/>
  <c r="H5" i="1"/>
  <c r="H42" i="1" l="1"/>
  <c r="E42" i="1"/>
  <c r="G42" i="1" s="1"/>
  <c r="H27" i="1"/>
  <c r="O30" i="1"/>
  <c r="O41" i="1"/>
  <c r="O20" i="1"/>
  <c r="O37" i="1"/>
  <c r="O9" i="1"/>
  <c r="O12" i="1"/>
  <c r="O47" i="1"/>
  <c r="O7" i="1"/>
  <c r="O15" i="1"/>
  <c r="O18" i="1"/>
  <c r="O26" i="1"/>
  <c r="O29" i="1"/>
  <c r="N42" i="1"/>
  <c r="G5" i="1"/>
  <c r="O6" i="1"/>
  <c r="G9" i="1"/>
  <c r="O10" i="1"/>
  <c r="G13" i="1"/>
  <c r="O14" i="1"/>
  <c r="G18" i="1"/>
  <c r="O19" i="1"/>
  <c r="G22" i="1"/>
  <c r="O23" i="1"/>
  <c r="G26" i="1"/>
  <c r="G27" i="1"/>
  <c r="O28" i="1"/>
  <c r="G35" i="1"/>
  <c r="M36" i="1"/>
  <c r="O36" i="1" s="1"/>
  <c r="G39" i="1"/>
  <c r="O40" i="1"/>
  <c r="D32" i="1"/>
  <c r="M32" i="1" s="1"/>
  <c r="O5" i="1"/>
  <c r="G8" i="1"/>
  <c r="G12" i="1"/>
  <c r="G17" i="1"/>
  <c r="G21" i="1"/>
  <c r="G25" i="1"/>
  <c r="G30" i="1"/>
  <c r="G31" i="1"/>
  <c r="M35" i="1"/>
  <c r="G38" i="1"/>
  <c r="G47" i="1"/>
  <c r="H31" i="1"/>
  <c r="G7" i="1"/>
  <c r="G11" i="1"/>
  <c r="G15" i="1"/>
  <c r="G16" i="1"/>
  <c r="G20" i="1"/>
  <c r="G24" i="1"/>
  <c r="G29" i="1"/>
  <c r="G37" i="1"/>
  <c r="G41" i="1"/>
  <c r="H16" i="1"/>
  <c r="O16" i="1" l="1"/>
  <c r="O27" i="1"/>
  <c r="E44" i="1"/>
  <c r="N44" i="1"/>
  <c r="H32" i="1"/>
  <c r="G32" i="1"/>
  <c r="D44" i="1"/>
  <c r="O31" i="1"/>
  <c r="M42" i="1"/>
  <c r="O42" i="1" s="1"/>
  <c r="O35" i="1"/>
  <c r="H44" i="1" l="1"/>
  <c r="G44" i="1"/>
  <c r="M44" i="1"/>
  <c r="O44" i="1" s="1"/>
  <c r="O32" i="1"/>
</calcChain>
</file>

<file path=xl/sharedStrings.xml><?xml version="1.0" encoding="utf-8"?>
<sst xmlns="http://schemas.openxmlformats.org/spreadsheetml/2006/main" count="102" uniqueCount="59">
  <si>
    <t>GM 한국사업장 2025년 9월 판매실적</t>
    <phoneticPr fontId="5" type="noConversion"/>
  </si>
  <si>
    <t>GM 한국사업장 2025년 1-9월 판매실적</t>
    <phoneticPr fontId="3" type="noConversion"/>
  </si>
  <si>
    <t>내수</t>
    <phoneticPr fontId="5" type="noConversion"/>
  </si>
  <si>
    <t>구  분</t>
    <phoneticPr fontId="5" type="noConversion"/>
  </si>
  <si>
    <t>'25. 9.</t>
    <phoneticPr fontId="7" type="noConversion"/>
  </si>
  <si>
    <t>'25. 8.</t>
    <phoneticPr fontId="7" type="noConversion"/>
  </si>
  <si>
    <t>'24. 9.</t>
    <phoneticPr fontId="7" type="noConversion"/>
  </si>
  <si>
    <t>전월대비증감</t>
    <phoneticPr fontId="5" type="noConversion"/>
  </si>
  <si>
    <t>전년동월대비</t>
    <phoneticPr fontId="5" type="noConversion"/>
  </si>
  <si>
    <t>'25. 1-9.</t>
    <phoneticPr fontId="7" type="noConversion"/>
  </si>
  <si>
    <t>'24. 1-9.</t>
    <phoneticPr fontId="5" type="noConversion"/>
  </si>
  <si>
    <t>전년대비증감</t>
    <phoneticPr fontId="5" type="noConversion"/>
  </si>
  <si>
    <t>스파크</t>
    <phoneticPr fontId="5" type="noConversion"/>
  </si>
  <si>
    <t>소형</t>
    <phoneticPr fontId="5" type="noConversion"/>
  </si>
  <si>
    <t>아베오</t>
    <phoneticPr fontId="5" type="noConversion"/>
  </si>
  <si>
    <t>소  계</t>
    <phoneticPr fontId="5" type="noConversion"/>
  </si>
  <si>
    <t>준중형</t>
    <phoneticPr fontId="5" type="noConversion"/>
  </si>
  <si>
    <t>크루즈</t>
    <phoneticPr fontId="5" type="noConversion"/>
  </si>
  <si>
    <t>말리부</t>
    <phoneticPr fontId="5" type="noConversion"/>
  </si>
  <si>
    <t>준대형</t>
    <phoneticPr fontId="7" type="noConversion"/>
  </si>
  <si>
    <t>임팔라</t>
    <phoneticPr fontId="5" type="noConversion"/>
  </si>
  <si>
    <t>소  계</t>
  </si>
  <si>
    <t>카마로 SS</t>
    <phoneticPr fontId="5" type="noConversion"/>
  </si>
  <si>
    <t>볼트(Volt)</t>
    <phoneticPr fontId="5" type="noConversion"/>
  </si>
  <si>
    <t>볼트 EV</t>
    <phoneticPr fontId="7" type="noConversion"/>
  </si>
  <si>
    <t>승용차 계</t>
    <phoneticPr fontId="5" type="noConversion"/>
  </si>
  <si>
    <t>캡티바</t>
    <phoneticPr fontId="5" type="noConversion"/>
  </si>
  <si>
    <t>올란도</t>
    <phoneticPr fontId="5" type="noConversion"/>
  </si>
  <si>
    <t>트랙스</t>
    <phoneticPr fontId="5" type="noConversion"/>
  </si>
  <si>
    <t>트랙스 크로스오버</t>
    <phoneticPr fontId="7" type="noConversion"/>
  </si>
  <si>
    <t>트랙스 크로스오버</t>
    <phoneticPr fontId="5" type="noConversion"/>
  </si>
  <si>
    <t>볼트 EUV</t>
    <phoneticPr fontId="7" type="noConversion"/>
  </si>
  <si>
    <t>볼트 EUV</t>
    <phoneticPr fontId="5" type="noConversion"/>
  </si>
  <si>
    <t>트레일블레이저</t>
    <phoneticPr fontId="7" type="noConversion"/>
  </si>
  <si>
    <t>이쿼녹스</t>
    <phoneticPr fontId="7" type="noConversion"/>
  </si>
  <si>
    <t>트래버스</t>
    <phoneticPr fontId="5" type="noConversion"/>
  </si>
  <si>
    <t>타호</t>
    <phoneticPr fontId="7" type="noConversion"/>
  </si>
  <si>
    <t>타호</t>
    <phoneticPr fontId="5" type="noConversion"/>
  </si>
  <si>
    <t>GMC 시에라</t>
    <phoneticPr fontId="7" type="noConversion"/>
  </si>
  <si>
    <t>시에라</t>
    <phoneticPr fontId="5" type="noConversion"/>
  </si>
  <si>
    <t>RV 계</t>
    <phoneticPr fontId="5" type="noConversion"/>
  </si>
  <si>
    <t>콜로라도</t>
    <phoneticPr fontId="5" type="noConversion"/>
  </si>
  <si>
    <t>다마스</t>
    <phoneticPr fontId="5" type="noConversion"/>
  </si>
  <si>
    <t>라보</t>
    <phoneticPr fontId="5" type="noConversion"/>
  </si>
  <si>
    <t>경상용차 계</t>
    <phoneticPr fontId="5" type="noConversion"/>
  </si>
  <si>
    <t>내수 판매 계</t>
  </si>
  <si>
    <t>해외판매 (선적 기준)</t>
  </si>
  <si>
    <t>경승용차</t>
    <phoneticPr fontId="5" type="noConversion"/>
  </si>
  <si>
    <t>소형승용차</t>
    <phoneticPr fontId="5" type="noConversion"/>
  </si>
  <si>
    <t>준중형승용차</t>
    <phoneticPr fontId="5" type="noConversion"/>
  </si>
  <si>
    <t>RV</t>
    <phoneticPr fontId="5" type="noConversion"/>
  </si>
  <si>
    <r>
      <t xml:space="preserve">트레일블레이저
</t>
    </r>
    <r>
      <rPr>
        <sz val="8"/>
        <rFont val="Calibri"/>
        <family val="2"/>
      </rPr>
      <t>(파생모델 포함)</t>
    </r>
  </si>
  <si>
    <r>
      <t xml:space="preserve">트랙스 크로스오버
</t>
    </r>
    <r>
      <rPr>
        <sz val="8"/>
        <rFont val="Calibri"/>
        <family val="2"/>
      </rPr>
      <t>(파생모델 포함)</t>
    </r>
  </si>
  <si>
    <t>중대형승용차</t>
    <phoneticPr fontId="5" type="noConversion"/>
  </si>
  <si>
    <t>해외판매 계</t>
  </si>
  <si>
    <t>총  계(내수+해외판매)</t>
  </si>
  <si>
    <t>※ 참고</t>
    <phoneticPr fontId="5" type="noConversion"/>
  </si>
  <si>
    <t>CKD 수출</t>
    <phoneticPr fontId="5" type="noConversion"/>
  </si>
  <si>
    <t xml:space="preserve"> *2025년 2, 3, 4, 5, 6, 7, 8, 9월 내수실적에 단종차량 15대 포함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</si>
</sst>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.0%"/>
    <numFmt numFmtId="177" formatCode="#,##0_);[Red]\(#,##0\)"/>
  </numFmts>
  <fonts count="13" x14ac:knownFonts="1">
    <font>
      <sz val="10"/>
      <color theme="1"/>
      <name val="Arial"/>
      <family val="2"/>
      <charset val="129"/>
    </font>
    <font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sz val="8"/>
      <name val="Arial"/>
      <family val="2"/>
      <charset val="129"/>
    </font>
    <font>
      <b/>
      <u/>
      <sz val="14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</font>
    <font>
      <i/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Calibri"/>
      <family val="2"/>
    </font>
    <font>
      <sz val="12"/>
      <name val="맑은 고딕"/>
      <family val="2"/>
      <scheme val="minor"/>
    </font>
    <font>
      <b/>
      <sz val="12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29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2" borderId="5" xfId="1" quotePrefix="1" applyFont="1" applyFill="1" applyBorder="1" applyAlignment="1">
      <alignment horizontal="center" vertical="center"/>
    </xf>
    <xf numFmtId="0" fontId="6" fillId="2" borderId="6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shrinkToFit="1"/>
    </xf>
    <xf numFmtId="0" fontId="6" fillId="0" borderId="0" xfId="1" applyFont="1" applyAlignment="1">
      <alignment vertical="center"/>
    </xf>
    <xf numFmtId="0" fontId="6" fillId="2" borderId="4" xfId="0" quotePrefix="1" applyFont="1" applyFill="1" applyBorder="1" applyAlignment="1">
      <alignment horizontal="center" vertical="center"/>
    </xf>
    <xf numFmtId="0" fontId="6" fillId="2" borderId="7" xfId="0" quotePrefix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41" fontId="2" fillId="0" borderId="11" xfId="2" quotePrefix="1" applyFont="1" applyFill="1" applyBorder="1" applyAlignment="1">
      <alignment horizontal="right" vertical="center"/>
    </xf>
    <xf numFmtId="41" fontId="2" fillId="0" borderId="13" xfId="3" quotePrefix="1" applyFont="1" applyFill="1" applyBorder="1" applyAlignment="1">
      <alignment horizontal="right" vertical="center"/>
    </xf>
    <xf numFmtId="176" fontId="2" fillId="0" borderId="14" xfId="1" applyNumberFormat="1" applyFont="1" applyBorder="1" applyAlignment="1">
      <alignment horizontal="right" vertical="center"/>
    </xf>
    <xf numFmtId="176" fontId="2" fillId="0" borderId="15" xfId="1" applyNumberFormat="1" applyFont="1" applyBorder="1" applyAlignment="1">
      <alignment horizontal="right" vertical="center"/>
    </xf>
    <xf numFmtId="41" fontId="2" fillId="0" borderId="16" xfId="2" quotePrefix="1" applyFont="1" applyBorder="1" applyAlignment="1">
      <alignment horizontal="right" vertical="center"/>
    </xf>
    <xf numFmtId="41" fontId="2" fillId="0" borderId="17" xfId="2" quotePrefix="1" applyFont="1" applyBorder="1" applyAlignment="1">
      <alignment horizontal="right" vertical="center"/>
    </xf>
    <xf numFmtId="176" fontId="2" fillId="0" borderId="17" xfId="0" applyNumberFormat="1" applyFont="1" applyBorder="1" applyAlignment="1">
      <alignment horizontal="right" vertical="center"/>
    </xf>
    <xf numFmtId="0" fontId="6" fillId="3" borderId="18" xfId="1" applyFont="1" applyFill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 shrinkToFit="1"/>
    </xf>
    <xf numFmtId="41" fontId="2" fillId="0" borderId="20" xfId="2" applyFont="1" applyFill="1" applyBorder="1" applyAlignment="1">
      <alignment vertical="center"/>
    </xf>
    <xf numFmtId="41" fontId="2" fillId="0" borderId="20" xfId="3" applyFont="1" applyFill="1" applyBorder="1" applyAlignment="1">
      <alignment vertical="center"/>
    </xf>
    <xf numFmtId="176" fontId="2" fillId="0" borderId="21" xfId="1" applyNumberFormat="1" applyFont="1" applyBorder="1" applyAlignment="1">
      <alignment horizontal="right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shrinkToFit="1"/>
    </xf>
    <xf numFmtId="41" fontId="2" fillId="0" borderId="22" xfId="2" applyFont="1" applyBorder="1" applyAlignment="1">
      <alignment vertical="center"/>
    </xf>
    <xf numFmtId="0" fontId="2" fillId="0" borderId="23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41" fontId="6" fillId="0" borderId="20" xfId="2" applyFont="1" applyFill="1" applyBorder="1" applyAlignment="1">
      <alignment vertical="center"/>
    </xf>
    <xf numFmtId="41" fontId="6" fillId="0" borderId="20" xfId="3" applyFont="1" applyFill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1" fontId="6" fillId="0" borderId="22" xfId="2" applyFont="1" applyBorder="1" applyAlignment="1">
      <alignment vertical="center"/>
    </xf>
    <xf numFmtId="0" fontId="2" fillId="0" borderId="19" xfId="1" applyFont="1" applyBorder="1" applyAlignment="1">
      <alignment horizontal="center" vertical="center" shrinkToFit="1"/>
    </xf>
    <xf numFmtId="0" fontId="2" fillId="0" borderId="21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/>
    </xf>
    <xf numFmtId="0" fontId="2" fillId="0" borderId="23" xfId="1" applyFont="1" applyBorder="1" applyAlignment="1">
      <alignment vertical="center"/>
    </xf>
    <xf numFmtId="0" fontId="2" fillId="0" borderId="23" xfId="0" applyFont="1" applyBorder="1">
      <alignment vertical="center"/>
    </xf>
    <xf numFmtId="0" fontId="2" fillId="0" borderId="27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3" borderId="28" xfId="1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41" fontId="2" fillId="0" borderId="22" xfId="2" quotePrefix="1" applyFont="1" applyBorder="1" applyAlignment="1">
      <alignment horizontal="right" vertical="center"/>
    </xf>
    <xf numFmtId="41" fontId="6" fillId="4" borderId="31" xfId="2" applyFont="1" applyFill="1" applyBorder="1" applyAlignment="1">
      <alignment vertical="center"/>
    </xf>
    <xf numFmtId="41" fontId="6" fillId="4" borderId="20" xfId="2" applyFont="1" applyFill="1" applyBorder="1" applyAlignment="1">
      <alignment vertical="center"/>
    </xf>
    <xf numFmtId="176" fontId="6" fillId="4" borderId="14" xfId="1" applyNumberFormat="1" applyFont="1" applyFill="1" applyBorder="1" applyAlignment="1">
      <alignment horizontal="right" vertical="center"/>
    </xf>
    <xf numFmtId="176" fontId="6" fillId="4" borderId="21" xfId="1" applyNumberFormat="1" applyFont="1" applyFill="1" applyBorder="1" applyAlignment="1">
      <alignment horizontal="right" vertical="center"/>
    </xf>
    <xf numFmtId="41" fontId="6" fillId="4" borderId="22" xfId="2" applyFont="1" applyFill="1" applyBorder="1" applyAlignment="1">
      <alignment vertical="center"/>
    </xf>
    <xf numFmtId="176" fontId="6" fillId="4" borderId="22" xfId="0" applyNumberFormat="1" applyFont="1" applyFill="1" applyBorder="1" applyAlignment="1">
      <alignment horizontal="right" vertical="center"/>
    </xf>
    <xf numFmtId="41" fontId="2" fillId="0" borderId="20" xfId="2" applyFont="1" applyBorder="1" applyAlignment="1">
      <alignment horizontal="right" vertical="center"/>
    </xf>
    <xf numFmtId="41" fontId="2" fillId="0" borderId="34" xfId="2" applyFont="1" applyBorder="1" applyAlignment="1">
      <alignment vertical="center"/>
    </xf>
    <xf numFmtId="41" fontId="6" fillId="4" borderId="39" xfId="2" applyFont="1" applyFill="1" applyBorder="1" applyAlignment="1">
      <alignment vertical="center"/>
    </xf>
    <xf numFmtId="41" fontId="6" fillId="4" borderId="41" xfId="2" applyFont="1" applyFill="1" applyBorder="1" applyAlignment="1">
      <alignment vertical="center"/>
    </xf>
    <xf numFmtId="176" fontId="6" fillId="4" borderId="42" xfId="1" applyNumberFormat="1" applyFont="1" applyFill="1" applyBorder="1" applyAlignment="1">
      <alignment horizontal="right" vertical="center"/>
    </xf>
    <xf numFmtId="176" fontId="6" fillId="4" borderId="43" xfId="1" applyNumberFormat="1" applyFont="1" applyFill="1" applyBorder="1" applyAlignment="1">
      <alignment horizontal="right" vertical="center"/>
    </xf>
    <xf numFmtId="41" fontId="6" fillId="4" borderId="36" xfId="2" applyFont="1" applyFill="1" applyBorder="1" applyAlignment="1">
      <alignment vertical="center"/>
    </xf>
    <xf numFmtId="41" fontId="6" fillId="4" borderId="34" xfId="2" applyFont="1" applyFill="1" applyBorder="1" applyAlignment="1">
      <alignment vertical="center"/>
    </xf>
    <xf numFmtId="176" fontId="6" fillId="4" borderId="34" xfId="0" applyNumberFormat="1" applyFont="1" applyFill="1" applyBorder="1" applyAlignment="1">
      <alignment horizontal="right" vertical="center"/>
    </xf>
    <xf numFmtId="41" fontId="6" fillId="5" borderId="5" xfId="2" applyFont="1" applyFill="1" applyBorder="1" applyAlignment="1">
      <alignment vertical="center"/>
    </xf>
    <xf numFmtId="176" fontId="6" fillId="5" borderId="4" xfId="1" applyNumberFormat="1" applyFont="1" applyFill="1" applyBorder="1" applyAlignment="1">
      <alignment horizontal="right" vertical="center"/>
    </xf>
    <xf numFmtId="41" fontId="6" fillId="5" borderId="7" xfId="2" applyFont="1" applyFill="1" applyBorder="1" applyAlignment="1">
      <alignment vertical="center"/>
    </xf>
    <xf numFmtId="176" fontId="6" fillId="5" borderId="7" xfId="0" applyNumberFormat="1" applyFont="1" applyFill="1" applyBorder="1" applyAlignment="1">
      <alignment horizontal="right" vertical="center"/>
    </xf>
    <xf numFmtId="0" fontId="8" fillId="0" borderId="0" xfId="1" applyFont="1" applyAlignment="1">
      <alignment horizontal="left" vertical="center"/>
    </xf>
    <xf numFmtId="41" fontId="6" fillId="0" borderId="0" xfId="2" applyFont="1" applyFill="1" applyBorder="1" applyAlignment="1">
      <alignment vertical="center"/>
    </xf>
    <xf numFmtId="0" fontId="8" fillId="0" borderId="44" xfId="1" applyFont="1" applyBorder="1" applyAlignment="1">
      <alignment horizontal="left" vertical="center" wrapText="1"/>
    </xf>
    <xf numFmtId="0" fontId="8" fillId="0" borderId="44" xfId="1" applyFont="1" applyBorder="1" applyAlignment="1">
      <alignment horizontal="left" vertical="center"/>
    </xf>
    <xf numFmtId="176" fontId="2" fillId="0" borderId="0" xfId="1" applyNumberFormat="1" applyFont="1" applyAlignment="1">
      <alignment horizontal="right" vertical="center"/>
    </xf>
    <xf numFmtId="0" fontId="6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41" fontId="2" fillId="0" borderId="0" xfId="2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41" fontId="2" fillId="0" borderId="0" xfId="2" applyFont="1" applyAlignment="1">
      <alignment vertical="center"/>
    </xf>
    <xf numFmtId="176" fontId="2" fillId="0" borderId="0" xfId="0" applyNumberFormat="1" applyFont="1" applyAlignment="1">
      <alignment horizontal="right" vertical="center"/>
    </xf>
    <xf numFmtId="0" fontId="9" fillId="3" borderId="8" xfId="1" applyFont="1" applyFill="1" applyBorder="1" applyAlignment="1">
      <alignment vertical="center" wrapText="1"/>
    </xf>
    <xf numFmtId="41" fontId="2" fillId="0" borderId="8" xfId="2" applyFont="1" applyFill="1" applyBorder="1" applyAlignment="1">
      <alignment vertical="center"/>
    </xf>
    <xf numFmtId="41" fontId="2" fillId="0" borderId="45" xfId="2" applyFont="1" applyFill="1" applyBorder="1" applyAlignment="1">
      <alignment vertical="center"/>
    </xf>
    <xf numFmtId="176" fontId="2" fillId="0" borderId="46" xfId="1" applyNumberFormat="1" applyFont="1" applyBorder="1" applyAlignment="1">
      <alignment horizontal="right" vertical="center"/>
    </xf>
    <xf numFmtId="176" fontId="2" fillId="0" borderId="12" xfId="1" applyNumberFormat="1" applyFont="1" applyBorder="1" applyAlignment="1">
      <alignment horizontal="right" vertical="center"/>
    </xf>
    <xf numFmtId="0" fontId="9" fillId="3" borderId="8" xfId="0" applyFont="1" applyFill="1" applyBorder="1" applyAlignment="1">
      <alignment vertical="center" wrapText="1"/>
    </xf>
    <xf numFmtId="41" fontId="2" fillId="0" borderId="47" xfId="2" applyFont="1" applyBorder="1" applyAlignment="1">
      <alignment vertical="center"/>
    </xf>
    <xf numFmtId="41" fontId="2" fillId="0" borderId="48" xfId="2" quotePrefix="1" applyFont="1" applyBorder="1" applyAlignment="1">
      <alignment horizontal="right" vertical="center"/>
    </xf>
    <xf numFmtId="176" fontId="2" fillId="0" borderId="10" xfId="0" applyNumberFormat="1" applyFont="1" applyBorder="1" applyAlignment="1">
      <alignment horizontal="right" vertical="center"/>
    </xf>
    <xf numFmtId="0" fontId="9" fillId="3" borderId="18" xfId="1" applyFont="1" applyFill="1" applyBorder="1" applyAlignment="1">
      <alignment vertical="center" wrapText="1"/>
    </xf>
    <xf numFmtId="41" fontId="2" fillId="0" borderId="32" xfId="2" applyFont="1" applyFill="1" applyBorder="1" applyAlignment="1">
      <alignment vertical="center"/>
    </xf>
    <xf numFmtId="41" fontId="2" fillId="0" borderId="42" xfId="2" applyFont="1" applyFill="1" applyBorder="1" applyAlignment="1">
      <alignment vertical="center"/>
    </xf>
    <xf numFmtId="176" fontId="2" fillId="0" borderId="49" xfId="1" applyNumberFormat="1" applyFont="1" applyBorder="1" applyAlignment="1">
      <alignment horizontal="right" vertical="center"/>
    </xf>
    <xf numFmtId="0" fontId="9" fillId="3" borderId="18" xfId="0" applyFont="1" applyFill="1" applyBorder="1" applyAlignment="1">
      <alignment vertical="center" wrapText="1"/>
    </xf>
    <xf numFmtId="41" fontId="2" fillId="0" borderId="39" xfId="2" applyFont="1" applyBorder="1" applyAlignment="1">
      <alignment vertical="center"/>
    </xf>
    <xf numFmtId="41" fontId="2" fillId="0" borderId="50" xfId="2" quotePrefix="1" applyFont="1" applyBorder="1" applyAlignment="1">
      <alignment horizontal="right" vertical="center"/>
    </xf>
    <xf numFmtId="176" fontId="2" fillId="0" borderId="24" xfId="0" applyNumberFormat="1" applyFont="1" applyBorder="1" applyAlignment="1">
      <alignment horizontal="right" vertical="center"/>
    </xf>
    <xf numFmtId="41" fontId="2" fillId="0" borderId="19" xfId="2" quotePrefix="1" applyFont="1" applyBorder="1" applyAlignment="1">
      <alignment horizontal="right" vertical="center"/>
    </xf>
    <xf numFmtId="176" fontId="2" fillId="0" borderId="51" xfId="0" applyNumberFormat="1" applyFont="1" applyBorder="1" applyAlignment="1">
      <alignment horizontal="right" vertical="center"/>
    </xf>
    <xf numFmtId="41" fontId="11" fillId="0" borderId="45" xfId="2" quotePrefix="1" applyFont="1" applyFill="1" applyBorder="1" applyAlignment="1">
      <alignment horizontal="right" vertical="center"/>
    </xf>
    <xf numFmtId="41" fontId="11" fillId="0" borderId="11" xfId="2" quotePrefix="1" applyFont="1" applyFill="1" applyBorder="1" applyAlignment="1">
      <alignment horizontal="right" vertical="center"/>
    </xf>
    <xf numFmtId="41" fontId="11" fillId="0" borderId="26" xfId="2" quotePrefix="1" applyFont="1" applyFill="1" applyBorder="1" applyAlignment="1">
      <alignment horizontal="right" vertical="center"/>
    </xf>
    <xf numFmtId="177" fontId="11" fillId="0" borderId="20" xfId="2" applyNumberFormat="1" applyFont="1" applyFill="1" applyBorder="1" applyAlignment="1">
      <alignment vertical="center"/>
    </xf>
    <xf numFmtId="0" fontId="9" fillId="3" borderId="52" xfId="1" applyFont="1" applyFill="1" applyBorder="1" applyAlignment="1">
      <alignment vertical="center"/>
    </xf>
    <xf numFmtId="41" fontId="2" fillId="0" borderId="55" xfId="2" quotePrefix="1" applyFont="1" applyFill="1" applyBorder="1" applyAlignment="1">
      <alignment horizontal="right" vertical="center"/>
    </xf>
    <xf numFmtId="176" fontId="2" fillId="0" borderId="55" xfId="1" applyNumberFormat="1" applyFont="1" applyBorder="1" applyAlignment="1">
      <alignment horizontal="right" vertical="center"/>
    </xf>
    <xf numFmtId="176" fontId="2" fillId="0" borderId="40" xfId="1" applyNumberFormat="1" applyFont="1" applyBorder="1" applyAlignment="1">
      <alignment horizontal="right" vertical="center"/>
    </xf>
    <xf numFmtId="0" fontId="9" fillId="3" borderId="52" xfId="0" applyFont="1" applyFill="1" applyBorder="1" applyAlignment="1">
      <alignment vertical="center" wrapText="1"/>
    </xf>
    <xf numFmtId="41" fontId="2" fillId="0" borderId="57" xfId="2" applyFont="1" applyBorder="1" applyAlignment="1">
      <alignment vertical="center"/>
    </xf>
    <xf numFmtId="41" fontId="2" fillId="0" borderId="53" xfId="2" quotePrefix="1" applyFont="1" applyBorder="1" applyAlignment="1">
      <alignment horizontal="right" vertical="center"/>
    </xf>
    <xf numFmtId="176" fontId="2" fillId="0" borderId="38" xfId="0" applyNumberFormat="1" applyFont="1" applyBorder="1" applyAlignment="1">
      <alignment horizontal="right" vertical="center"/>
    </xf>
    <xf numFmtId="41" fontId="6" fillId="5" borderId="2" xfId="2" applyFont="1" applyFill="1" applyBorder="1" applyAlignment="1">
      <alignment vertical="center"/>
    </xf>
    <xf numFmtId="176" fontId="6" fillId="5" borderId="4" xfId="1" quotePrefix="1" applyNumberFormat="1" applyFont="1" applyFill="1" applyBorder="1" applyAlignment="1">
      <alignment horizontal="right" vertical="center"/>
    </xf>
    <xf numFmtId="41" fontId="2" fillId="0" borderId="0" xfId="1" applyNumberFormat="1" applyFont="1" applyAlignment="1">
      <alignment vertical="center"/>
    </xf>
    <xf numFmtId="41" fontId="12" fillId="6" borderId="7" xfId="2" applyFont="1" applyFill="1" applyBorder="1" applyAlignment="1">
      <alignment vertical="center"/>
    </xf>
    <xf numFmtId="176" fontId="12" fillId="6" borderId="7" xfId="0" quotePrefix="1" applyNumberFormat="1" applyFont="1" applyFill="1" applyBorder="1" applyAlignment="1">
      <alignment horizontal="right" vertical="center"/>
    </xf>
    <xf numFmtId="0" fontId="6" fillId="0" borderId="1" xfId="1" applyFont="1" applyBorder="1" applyAlignment="1">
      <alignment horizontal="center" vertical="center"/>
    </xf>
    <xf numFmtId="41" fontId="6" fillId="0" borderId="1" xfId="2" applyFont="1" applyFill="1" applyBorder="1" applyAlignment="1">
      <alignment vertical="center"/>
    </xf>
    <xf numFmtId="176" fontId="6" fillId="0" borderId="1" xfId="1" quotePrefix="1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1" fontId="6" fillId="0" borderId="1" xfId="2" applyFont="1" applyBorder="1" applyAlignment="1">
      <alignment vertical="center"/>
    </xf>
    <xf numFmtId="176" fontId="6" fillId="0" borderId="1" xfId="0" quotePrefix="1" applyNumberFormat="1" applyFont="1" applyBorder="1" applyAlignment="1">
      <alignment horizontal="right" vertical="center"/>
    </xf>
    <xf numFmtId="41" fontId="6" fillId="7" borderId="7" xfId="2" quotePrefix="1" applyFont="1" applyFill="1" applyBorder="1" applyAlignment="1">
      <alignment vertical="center"/>
    </xf>
    <xf numFmtId="176" fontId="6" fillId="7" borderId="7" xfId="1" quotePrefix="1" applyNumberFormat="1" applyFont="1" applyFill="1" applyBorder="1" applyAlignment="1">
      <alignment horizontal="right" vertical="center"/>
    </xf>
    <xf numFmtId="176" fontId="6" fillId="7" borderId="4" xfId="1" applyNumberFormat="1" applyFont="1" applyFill="1" applyBorder="1" applyAlignment="1">
      <alignment horizontal="right" vertical="center"/>
    </xf>
    <xf numFmtId="176" fontId="6" fillId="7" borderId="7" xfId="0" quotePrefix="1" applyNumberFormat="1" applyFont="1" applyFill="1" applyBorder="1" applyAlignment="1">
      <alignment horizontal="right" vertical="center"/>
    </xf>
    <xf numFmtId="0" fontId="6" fillId="0" borderId="44" xfId="1" applyFont="1" applyBorder="1" applyAlignment="1">
      <alignment horizontal="center" vertical="center"/>
    </xf>
    <xf numFmtId="41" fontId="6" fillId="0" borderId="44" xfId="2" applyFont="1" applyFill="1" applyBorder="1" applyAlignment="1">
      <alignment vertical="center"/>
    </xf>
    <xf numFmtId="176" fontId="6" fillId="0" borderId="44" xfId="1" quotePrefix="1" applyNumberFormat="1" applyFont="1" applyBorder="1" applyAlignment="1">
      <alignment horizontal="right" vertical="center"/>
    </xf>
    <xf numFmtId="176" fontId="6" fillId="0" borderId="44" xfId="1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1" applyFont="1" applyAlignment="1">
      <alignment horizontal="center" vertical="center"/>
    </xf>
    <xf numFmtId="176" fontId="6" fillId="0" borderId="0" xfId="1" quotePrefix="1" applyNumberFormat="1" applyFont="1" applyAlignment="1">
      <alignment horizontal="right" vertical="center"/>
    </xf>
    <xf numFmtId="176" fontId="6" fillId="0" borderId="1" xfId="1" applyNumberFormat="1" applyFont="1" applyBorder="1" applyAlignment="1">
      <alignment horizontal="right" vertical="center"/>
    </xf>
    <xf numFmtId="41" fontId="6" fillId="8" borderId="5" xfId="2" applyFont="1" applyFill="1" applyBorder="1" applyAlignment="1">
      <alignment vertical="center"/>
    </xf>
    <xf numFmtId="176" fontId="6" fillId="8" borderId="7" xfId="1" applyNumberFormat="1" applyFont="1" applyFill="1" applyBorder="1" applyAlignment="1">
      <alignment horizontal="right" vertical="center"/>
    </xf>
    <xf numFmtId="176" fontId="6" fillId="8" borderId="4" xfId="1" applyNumberFormat="1" applyFont="1" applyFill="1" applyBorder="1" applyAlignment="1">
      <alignment horizontal="right" vertical="center"/>
    </xf>
    <xf numFmtId="41" fontId="12" fillId="9" borderId="5" xfId="2" applyFont="1" applyFill="1" applyBorder="1" applyAlignment="1">
      <alignment vertical="center"/>
    </xf>
    <xf numFmtId="176" fontId="6" fillId="8" borderId="4" xfId="0" applyNumberFormat="1" applyFont="1" applyFill="1" applyBorder="1" applyAlignment="1">
      <alignment horizontal="right" vertical="center"/>
    </xf>
    <xf numFmtId="0" fontId="6" fillId="0" borderId="0" xfId="1" quotePrefix="1" applyFont="1" applyAlignment="1">
      <alignment horizontal="left" vertical="center"/>
    </xf>
    <xf numFmtId="176" fontId="6" fillId="0" borderId="0" xfId="1" applyNumberFormat="1" applyFont="1" applyAlignment="1">
      <alignment vertical="center"/>
    </xf>
    <xf numFmtId="41" fontId="2" fillId="10" borderId="58" xfId="2" quotePrefix="1" applyFont="1" applyFill="1" applyBorder="1" applyAlignment="1">
      <alignment horizontal="right" vertical="center"/>
    </xf>
    <xf numFmtId="41" fontId="2" fillId="10" borderId="31" xfId="2" applyFont="1" applyFill="1" applyBorder="1" applyAlignment="1">
      <alignment vertical="center"/>
    </xf>
    <xf numFmtId="41" fontId="6" fillId="10" borderId="31" xfId="2" applyFont="1" applyFill="1" applyBorder="1" applyAlignment="1">
      <alignment vertical="center"/>
    </xf>
    <xf numFmtId="41" fontId="2" fillId="0" borderId="8" xfId="2" quotePrefix="1" applyFont="1" applyFill="1" applyBorder="1" applyAlignment="1">
      <alignment horizontal="right" vertical="center"/>
    </xf>
    <xf numFmtId="41" fontId="2" fillId="0" borderId="20" xfId="2" quotePrefix="1" applyFont="1" applyFill="1" applyBorder="1" applyAlignment="1">
      <alignment horizontal="right" vertical="center"/>
    </xf>
    <xf numFmtId="41" fontId="2" fillId="0" borderId="40" xfId="2" quotePrefix="1" applyFont="1" applyFill="1" applyBorder="1" applyAlignment="1">
      <alignment horizontal="right" vertical="center"/>
    </xf>
    <xf numFmtId="0" fontId="6" fillId="8" borderId="2" xfId="1" applyFont="1" applyFill="1" applyBorder="1" applyAlignment="1">
      <alignment horizontal="center" vertical="center"/>
    </xf>
    <xf numFmtId="0" fontId="6" fillId="8" borderId="3" xfId="1" applyFont="1" applyFill="1" applyBorder="1" applyAlignment="1">
      <alignment horizontal="center" vertical="center"/>
    </xf>
    <xf numFmtId="0" fontId="6" fillId="8" borderId="4" xfId="1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8" fillId="0" borderId="44" xfId="1" applyFont="1" applyBorder="1" applyAlignment="1">
      <alignment horizontal="left" vertical="center"/>
    </xf>
    <xf numFmtId="0" fontId="2" fillId="0" borderId="53" xfId="1" applyFont="1" applyBorder="1" applyAlignment="1">
      <alignment horizontal="center" vertical="center"/>
    </xf>
    <xf numFmtId="0" fontId="2" fillId="0" borderId="54" xfId="1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6" fillId="5" borderId="3" xfId="1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7" borderId="2" xfId="1" applyFont="1" applyFill="1" applyBorder="1" applyAlignment="1">
      <alignment horizontal="center" vertical="center"/>
    </xf>
    <xf numFmtId="0" fontId="6" fillId="7" borderId="3" xfId="1" applyFont="1" applyFill="1" applyBorder="1" applyAlignment="1">
      <alignment horizontal="center" vertical="center"/>
    </xf>
    <xf numFmtId="0" fontId="6" fillId="7" borderId="4" xfId="1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9" fillId="3" borderId="8" xfId="1" applyFont="1" applyFill="1" applyBorder="1" applyAlignment="1">
      <alignment horizontal="center" vertical="center"/>
    </xf>
    <xf numFmtId="0" fontId="9" fillId="3" borderId="18" xfId="1" applyFont="1" applyFill="1" applyBorder="1" applyAlignment="1">
      <alignment horizontal="center"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8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/>
    </xf>
    <xf numFmtId="0" fontId="8" fillId="10" borderId="44" xfId="0" applyFont="1" applyFill="1" applyBorder="1" applyAlignment="1">
      <alignment horizontal="left" vertical="center" wrapText="1"/>
    </xf>
    <xf numFmtId="0" fontId="6" fillId="3" borderId="37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6" fillId="3" borderId="38" xfId="1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5" borderId="4" xfId="1" applyFont="1" applyFill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6" fillId="3" borderId="29" xfId="1" applyFont="1" applyFill="1" applyBorder="1" applyAlignment="1">
      <alignment horizontal="center" vertical="center"/>
    </xf>
    <xf numFmtId="0" fontId="6" fillId="4" borderId="30" xfId="1" applyFont="1" applyFill="1" applyBorder="1" applyAlignment="1">
      <alignment horizontal="center" vertical="center"/>
    </xf>
    <xf numFmtId="0" fontId="6" fillId="4" borderId="24" xfId="1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32" xfId="1" applyFont="1" applyFill="1" applyBorder="1" applyAlignment="1">
      <alignment horizontal="center" vertical="center" wrapText="1"/>
    </xf>
    <xf numFmtId="0" fontId="6" fillId="3" borderId="18" xfId="1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2" fillId="0" borderId="35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6" fillId="3" borderId="32" xfId="1" applyFont="1" applyFill="1" applyBorder="1" applyAlignment="1">
      <alignment horizontal="center" vertical="center"/>
    </xf>
    <xf numFmtId="0" fontId="6" fillId="3" borderId="18" xfId="1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4">
    <cellStyle name="쉼표 [0] 2" xfId="2" xr:uid="{5C4CD341-2CEB-472F-807D-795BC7120CFD}"/>
    <cellStyle name="쉼표 [0] 2 6" xfId="3" xr:uid="{305E7642-0D55-4C3A-B993-ED27918E781C}"/>
    <cellStyle name="표준" xfId="0" builtinId="0"/>
    <cellStyle name="표준 2" xfId="1" xr:uid="{EA1F7B18-B055-4676-B206-569F31C056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24EA2-5B8A-4E18-A6BE-160708A1348A}">
  <sheetPr>
    <pageSetUpPr fitToPage="1"/>
  </sheetPr>
  <dimension ref="A1:O52"/>
  <sheetViews>
    <sheetView showGridLines="0" tabSelected="1" zoomScaleNormal="100" workbookViewId="0">
      <selection activeCell="G48" sqref="G48"/>
    </sheetView>
  </sheetViews>
  <sheetFormatPr defaultColWidth="8.88671875" defaultRowHeight="15.75" customHeight="1" x14ac:dyDescent="0.25"/>
  <cols>
    <col min="1" max="1" width="3.44140625" style="1" customWidth="1"/>
    <col min="2" max="2" width="9" style="1" customWidth="1"/>
    <col min="3" max="3" width="17.109375" style="1" customWidth="1"/>
    <col min="4" max="5" width="11.5546875" style="1" customWidth="1"/>
    <col min="6" max="6" width="11.5546875" style="1" bestFit="1" customWidth="1"/>
    <col min="7" max="8" width="12.5546875" style="1" customWidth="1"/>
    <col min="9" max="9" width="5.6640625" style="1" customWidth="1"/>
    <col min="10" max="12" width="9.88671875" style="1" customWidth="1"/>
    <col min="13" max="13" width="20.6640625" style="1" customWidth="1"/>
    <col min="14" max="14" width="11.88671875" style="1" customWidth="1"/>
    <col min="15" max="214" width="9.88671875" style="1" customWidth="1"/>
    <col min="215" max="215" width="3.44140625" style="1" customWidth="1"/>
    <col min="216" max="216" width="9" style="1" customWidth="1"/>
    <col min="217" max="217" width="17.109375" style="1" customWidth="1"/>
    <col min="218" max="219" width="11.5546875" style="1" customWidth="1"/>
    <col min="220" max="220" width="11.5546875" style="1" bestFit="1" customWidth="1"/>
    <col min="221" max="222" width="12.5546875" style="1" customWidth="1"/>
    <col min="223" max="223" width="5.6640625" style="1" customWidth="1"/>
    <col min="224" max="16384" width="8.88671875" style="1"/>
  </cols>
  <sheetData>
    <row r="1" spans="1:15" ht="5.25" customHeight="1" x14ac:dyDescent="0.25"/>
    <row r="2" spans="1:15" ht="26.1" customHeight="1" x14ac:dyDescent="0.25">
      <c r="A2" s="218" t="s">
        <v>0</v>
      </c>
      <c r="B2" s="218"/>
      <c r="C2" s="218"/>
      <c r="D2" s="218"/>
      <c r="E2" s="218"/>
      <c r="F2" s="218"/>
      <c r="G2" s="218"/>
      <c r="H2" s="218"/>
      <c r="J2" s="219" t="s">
        <v>1</v>
      </c>
      <c r="K2" s="219"/>
      <c r="L2" s="219"/>
      <c r="M2" s="219"/>
      <c r="N2" s="219"/>
      <c r="O2" s="219"/>
    </row>
    <row r="3" spans="1:15" ht="19.5" customHeight="1" thickBot="1" x14ac:dyDescent="0.3">
      <c r="A3" s="220" t="s">
        <v>2</v>
      </c>
      <c r="B3" s="220"/>
      <c r="C3" s="220"/>
      <c r="D3" s="220"/>
      <c r="E3" s="220"/>
      <c r="F3" s="220"/>
      <c r="G3" s="220"/>
      <c r="H3" s="220"/>
      <c r="J3" s="221" t="s">
        <v>2</v>
      </c>
      <c r="K3" s="221"/>
      <c r="L3" s="221"/>
      <c r="M3" s="221"/>
      <c r="N3" s="222"/>
      <c r="O3" s="221"/>
    </row>
    <row r="4" spans="1:15" s="7" customFormat="1" ht="19.8" thickBot="1" x14ac:dyDescent="0.3">
      <c r="A4" s="223" t="s">
        <v>3</v>
      </c>
      <c r="B4" s="224"/>
      <c r="C4" s="225"/>
      <c r="D4" s="3" t="s">
        <v>4</v>
      </c>
      <c r="E4" s="4" t="s">
        <v>5</v>
      </c>
      <c r="F4" s="5" t="s">
        <v>6</v>
      </c>
      <c r="G4" s="6" t="s">
        <v>7</v>
      </c>
      <c r="H4" s="6" t="s">
        <v>8</v>
      </c>
      <c r="J4" s="226" t="s">
        <v>3</v>
      </c>
      <c r="K4" s="227"/>
      <c r="L4" s="228"/>
      <c r="M4" s="8" t="s">
        <v>9</v>
      </c>
      <c r="N4" s="9" t="s">
        <v>10</v>
      </c>
      <c r="O4" s="10" t="s">
        <v>11</v>
      </c>
    </row>
    <row r="5" spans="1:15" ht="19.2" hidden="1" x14ac:dyDescent="0.25">
      <c r="A5" s="216"/>
      <c r="B5" s="185" t="s">
        <v>12</v>
      </c>
      <c r="C5" s="174"/>
      <c r="D5" s="11">
        <v>0</v>
      </c>
      <c r="E5" s="139">
        <v>0</v>
      </c>
      <c r="F5" s="12">
        <v>0</v>
      </c>
      <c r="G5" s="13" t="str">
        <f t="shared" ref="G5:G15" si="0">IFERROR((D5-E5)/E5,"-")</f>
        <v>-</v>
      </c>
      <c r="H5" s="14" t="e">
        <f>(D5-F5)/F5</f>
        <v>#DIV/0!</v>
      </c>
      <c r="J5" s="217"/>
      <c r="K5" s="186" t="s">
        <v>12</v>
      </c>
      <c r="L5" s="178"/>
      <c r="M5" s="15">
        <f>0+D5+E5</f>
        <v>0</v>
      </c>
      <c r="N5" s="16">
        <v>1</v>
      </c>
      <c r="O5" s="17">
        <f t="shared" ref="O5:O15" si="1">IFERROR((M5-N5)/N5,"-")</f>
        <v>-1</v>
      </c>
    </row>
    <row r="6" spans="1:15" ht="19.2" hidden="1" x14ac:dyDescent="0.25">
      <c r="A6" s="211"/>
      <c r="B6" s="19" t="s">
        <v>13</v>
      </c>
      <c r="C6" s="20" t="s">
        <v>14</v>
      </c>
      <c r="D6" s="21">
        <v>0</v>
      </c>
      <c r="E6" s="140">
        <v>0</v>
      </c>
      <c r="F6" s="22">
        <v>0</v>
      </c>
      <c r="G6" s="13" t="str">
        <f t="shared" si="0"/>
        <v>-</v>
      </c>
      <c r="H6" s="23" t="str">
        <f t="shared" ref="H6:H15" si="2">IFERROR((D6-F6)/F6,"-")</f>
        <v>-</v>
      </c>
      <c r="J6" s="207"/>
      <c r="K6" s="24" t="s">
        <v>13</v>
      </c>
      <c r="L6" s="25" t="s">
        <v>14</v>
      </c>
      <c r="M6" s="26">
        <f t="shared" ref="M6:M13" si="3">0+D6+E6</f>
        <v>0</v>
      </c>
      <c r="N6" s="16">
        <v>0</v>
      </c>
      <c r="O6" s="17" t="str">
        <f t="shared" si="1"/>
        <v>-</v>
      </c>
    </row>
    <row r="7" spans="1:15" ht="19.2" hidden="1" x14ac:dyDescent="0.25">
      <c r="A7" s="211"/>
      <c r="B7" s="27"/>
      <c r="C7" s="28" t="s">
        <v>15</v>
      </c>
      <c r="D7" s="29">
        <v>0</v>
      </c>
      <c r="E7" s="141">
        <v>0</v>
      </c>
      <c r="F7" s="30">
        <v>0</v>
      </c>
      <c r="G7" s="13" t="str">
        <f t="shared" si="0"/>
        <v>-</v>
      </c>
      <c r="H7" s="23" t="str">
        <f t="shared" si="2"/>
        <v>-</v>
      </c>
      <c r="J7" s="207"/>
      <c r="K7" s="31"/>
      <c r="L7" s="32" t="s">
        <v>15</v>
      </c>
      <c r="M7" s="33">
        <f t="shared" si="3"/>
        <v>0</v>
      </c>
      <c r="N7" s="16">
        <v>0</v>
      </c>
      <c r="O7" s="17" t="str">
        <f t="shared" si="1"/>
        <v>-</v>
      </c>
    </row>
    <row r="8" spans="1:15" ht="19.2" hidden="1" x14ac:dyDescent="0.25">
      <c r="A8" s="211"/>
      <c r="B8" s="34" t="s">
        <v>16</v>
      </c>
      <c r="C8" s="35" t="s">
        <v>17</v>
      </c>
      <c r="D8" s="21">
        <v>0</v>
      </c>
      <c r="E8" s="140">
        <v>0</v>
      </c>
      <c r="F8" s="22">
        <v>0</v>
      </c>
      <c r="G8" s="13" t="str">
        <f t="shared" si="0"/>
        <v>-</v>
      </c>
      <c r="H8" s="23" t="str">
        <f t="shared" si="2"/>
        <v>-</v>
      </c>
      <c r="J8" s="207"/>
      <c r="K8" s="36" t="s">
        <v>16</v>
      </c>
      <c r="L8" s="37" t="s">
        <v>17</v>
      </c>
      <c r="M8" s="26">
        <f t="shared" si="3"/>
        <v>0</v>
      </c>
      <c r="N8" s="16">
        <v>0</v>
      </c>
      <c r="O8" s="17" t="str">
        <f t="shared" si="1"/>
        <v>-</v>
      </c>
    </row>
    <row r="9" spans="1:15" ht="19.2" hidden="1" x14ac:dyDescent="0.25">
      <c r="A9" s="211"/>
      <c r="B9" s="38"/>
      <c r="C9" s="28" t="s">
        <v>15</v>
      </c>
      <c r="D9" s="29">
        <v>0</v>
      </c>
      <c r="E9" s="141">
        <v>0</v>
      </c>
      <c r="F9" s="30">
        <v>0</v>
      </c>
      <c r="G9" s="13" t="str">
        <f t="shared" si="0"/>
        <v>-</v>
      </c>
      <c r="H9" s="23" t="str">
        <f t="shared" si="2"/>
        <v>-</v>
      </c>
      <c r="J9" s="207"/>
      <c r="K9" s="39"/>
      <c r="L9" s="32" t="s">
        <v>15</v>
      </c>
      <c r="M9" s="33">
        <f t="shared" si="3"/>
        <v>0</v>
      </c>
      <c r="N9" s="16">
        <v>0</v>
      </c>
      <c r="O9" s="17" t="str">
        <f t="shared" si="1"/>
        <v>-</v>
      </c>
    </row>
    <row r="10" spans="1:15" ht="19.2" hidden="1" x14ac:dyDescent="0.25">
      <c r="A10" s="211"/>
      <c r="B10" s="167" t="s">
        <v>18</v>
      </c>
      <c r="C10" s="168"/>
      <c r="D10" s="21">
        <v>0</v>
      </c>
      <c r="E10" s="140">
        <v>0</v>
      </c>
      <c r="F10" s="22">
        <v>0</v>
      </c>
      <c r="G10" s="13" t="str">
        <f t="shared" si="0"/>
        <v>-</v>
      </c>
      <c r="H10" s="23" t="str">
        <f t="shared" si="2"/>
        <v>-</v>
      </c>
      <c r="J10" s="207"/>
      <c r="K10" s="183" t="s">
        <v>18</v>
      </c>
      <c r="L10" s="184"/>
      <c r="M10" s="26">
        <f t="shared" si="3"/>
        <v>0</v>
      </c>
      <c r="N10" s="16">
        <v>3</v>
      </c>
      <c r="O10" s="17">
        <f t="shared" si="1"/>
        <v>-1</v>
      </c>
    </row>
    <row r="11" spans="1:15" ht="19.2" hidden="1" x14ac:dyDescent="0.25">
      <c r="A11" s="211"/>
      <c r="B11" s="40" t="s">
        <v>19</v>
      </c>
      <c r="C11" s="41" t="s">
        <v>20</v>
      </c>
      <c r="D11" s="21">
        <v>0</v>
      </c>
      <c r="E11" s="140">
        <v>0</v>
      </c>
      <c r="F11" s="22">
        <v>0</v>
      </c>
      <c r="G11" s="13" t="str">
        <f t="shared" si="0"/>
        <v>-</v>
      </c>
      <c r="H11" s="23" t="str">
        <f t="shared" si="2"/>
        <v>-</v>
      </c>
      <c r="J11" s="207"/>
      <c r="K11" s="42" t="s">
        <v>19</v>
      </c>
      <c r="L11" s="43" t="s">
        <v>20</v>
      </c>
      <c r="M11" s="26">
        <f t="shared" si="3"/>
        <v>0</v>
      </c>
      <c r="N11" s="16">
        <v>1</v>
      </c>
      <c r="O11" s="17">
        <f t="shared" si="1"/>
        <v>-1</v>
      </c>
    </row>
    <row r="12" spans="1:15" ht="19.2" hidden="1" x14ac:dyDescent="0.25">
      <c r="A12" s="211"/>
      <c r="B12" s="27"/>
      <c r="C12" s="28" t="s">
        <v>21</v>
      </c>
      <c r="D12" s="29">
        <v>0</v>
      </c>
      <c r="E12" s="141">
        <v>0</v>
      </c>
      <c r="F12" s="22">
        <v>0</v>
      </c>
      <c r="G12" s="13" t="str">
        <f t="shared" si="0"/>
        <v>-</v>
      </c>
      <c r="H12" s="23" t="str">
        <f t="shared" si="2"/>
        <v>-</v>
      </c>
      <c r="J12" s="207"/>
      <c r="K12" s="31"/>
      <c r="L12" s="32" t="s">
        <v>21</v>
      </c>
      <c r="M12" s="33">
        <f t="shared" si="3"/>
        <v>0</v>
      </c>
      <c r="N12" s="16">
        <v>0</v>
      </c>
      <c r="O12" s="17" t="str">
        <f t="shared" si="1"/>
        <v>-</v>
      </c>
    </row>
    <row r="13" spans="1:15" ht="19.2" hidden="1" x14ac:dyDescent="0.25">
      <c r="A13" s="211"/>
      <c r="B13" s="167" t="s">
        <v>22</v>
      </c>
      <c r="C13" s="168"/>
      <c r="D13" s="21">
        <v>0</v>
      </c>
      <c r="E13" s="140">
        <v>0</v>
      </c>
      <c r="F13" s="22">
        <v>0</v>
      </c>
      <c r="G13" s="13" t="str">
        <f t="shared" si="0"/>
        <v>-</v>
      </c>
      <c r="H13" s="23" t="str">
        <f t="shared" si="2"/>
        <v>-</v>
      </c>
      <c r="J13" s="207"/>
      <c r="K13" s="183" t="s">
        <v>22</v>
      </c>
      <c r="L13" s="184"/>
      <c r="M13" s="26">
        <f t="shared" si="3"/>
        <v>0</v>
      </c>
      <c r="N13" s="16">
        <v>0</v>
      </c>
      <c r="O13" s="17" t="str">
        <f t="shared" si="1"/>
        <v>-</v>
      </c>
    </row>
    <row r="14" spans="1:15" ht="19.2" hidden="1" x14ac:dyDescent="0.25">
      <c r="A14" s="44"/>
      <c r="B14" s="167" t="s">
        <v>23</v>
      </c>
      <c r="C14" s="168"/>
      <c r="D14" s="21">
        <v>0</v>
      </c>
      <c r="E14" s="140">
        <v>0</v>
      </c>
      <c r="F14" s="22">
        <v>0</v>
      </c>
      <c r="G14" s="13" t="str">
        <f t="shared" si="0"/>
        <v>-</v>
      </c>
      <c r="H14" s="23" t="str">
        <f t="shared" si="2"/>
        <v>-</v>
      </c>
      <c r="J14" s="45"/>
      <c r="K14" s="183" t="s">
        <v>23</v>
      </c>
      <c r="L14" s="184"/>
      <c r="M14" s="26">
        <f>-1+D14+E14</f>
        <v>-1</v>
      </c>
      <c r="N14" s="16">
        <v>0</v>
      </c>
      <c r="O14" s="17" t="str">
        <f t="shared" si="1"/>
        <v>-</v>
      </c>
    </row>
    <row r="15" spans="1:15" ht="19.2" hidden="1" x14ac:dyDescent="0.25">
      <c r="A15" s="44"/>
      <c r="B15" s="214" t="s">
        <v>24</v>
      </c>
      <c r="C15" s="180"/>
      <c r="D15" s="21">
        <v>0</v>
      </c>
      <c r="E15" s="140">
        <v>0</v>
      </c>
      <c r="F15" s="22">
        <v>1</v>
      </c>
      <c r="G15" s="13" t="str">
        <f t="shared" si="0"/>
        <v>-</v>
      </c>
      <c r="H15" s="23">
        <f t="shared" si="2"/>
        <v>-1</v>
      </c>
      <c r="J15" s="45"/>
      <c r="K15" s="215" t="s">
        <v>24</v>
      </c>
      <c r="L15" s="182"/>
      <c r="M15" s="46">
        <f>0+D15+E15</f>
        <v>0</v>
      </c>
      <c r="N15" s="16">
        <v>12</v>
      </c>
      <c r="O15" s="17">
        <f t="shared" si="1"/>
        <v>-1</v>
      </c>
    </row>
    <row r="16" spans="1:15" ht="19.2" hidden="1" x14ac:dyDescent="0.25">
      <c r="A16" s="198" t="s">
        <v>25</v>
      </c>
      <c r="B16" s="199"/>
      <c r="C16" s="200"/>
      <c r="D16" s="47">
        <f>SUM(D5:D15)</f>
        <v>0</v>
      </c>
      <c r="E16" s="47">
        <f>SUM(E5:E15)</f>
        <v>0</v>
      </c>
      <c r="F16" s="48">
        <f>SUM(F5:F15)</f>
        <v>1</v>
      </c>
      <c r="G16" s="49" t="e">
        <f>(D16-E16)/E16</f>
        <v>#DIV/0!</v>
      </c>
      <c r="H16" s="50">
        <f>(D16-F16)/F16</f>
        <v>-1</v>
      </c>
      <c r="J16" s="201" t="s">
        <v>25</v>
      </c>
      <c r="K16" s="202"/>
      <c r="L16" s="203"/>
      <c r="M16" s="51">
        <f>SUM(M5:M15)</f>
        <v>-1</v>
      </c>
      <c r="N16" s="51">
        <v>17</v>
      </c>
      <c r="O16" s="52">
        <f>(M16-N16)/N16</f>
        <v>-1.0588235294117647</v>
      </c>
    </row>
    <row r="17" spans="1:15" ht="19.2" hidden="1" x14ac:dyDescent="0.25">
      <c r="A17" s="210"/>
      <c r="B17" s="167" t="s">
        <v>26</v>
      </c>
      <c r="C17" s="168"/>
      <c r="D17" s="21">
        <v>0</v>
      </c>
      <c r="E17" s="140">
        <v>0</v>
      </c>
      <c r="F17" s="22">
        <v>0</v>
      </c>
      <c r="G17" s="13" t="str">
        <f t="shared" ref="G17:G26" si="4">IFERROR((D17-E17)/E17,"-")</f>
        <v>-</v>
      </c>
      <c r="H17" s="23" t="str">
        <f t="shared" ref="H17:H26" si="5">IFERROR((D17-F17)/F17,"-")</f>
        <v>-</v>
      </c>
      <c r="J17" s="212"/>
      <c r="K17" s="183" t="s">
        <v>26</v>
      </c>
      <c r="L17" s="184"/>
      <c r="M17" s="53">
        <f t="shared" ref="M17:M19" si="6">0+D17+E17</f>
        <v>0</v>
      </c>
      <c r="N17" s="46">
        <v>0</v>
      </c>
      <c r="O17" s="17" t="str">
        <f t="shared" ref="O17:O26" si="7">IFERROR((M17-N17)/N17,"-")</f>
        <v>-</v>
      </c>
    </row>
    <row r="18" spans="1:15" ht="19.2" hidden="1" x14ac:dyDescent="0.25">
      <c r="A18" s="211"/>
      <c r="B18" s="167" t="s">
        <v>27</v>
      </c>
      <c r="C18" s="168"/>
      <c r="D18" s="21">
        <v>0</v>
      </c>
      <c r="E18" s="140">
        <v>0</v>
      </c>
      <c r="F18" s="22">
        <v>0</v>
      </c>
      <c r="G18" s="13" t="str">
        <f t="shared" si="4"/>
        <v>-</v>
      </c>
      <c r="H18" s="23" t="str">
        <f t="shared" si="5"/>
        <v>-</v>
      </c>
      <c r="J18" s="213"/>
      <c r="K18" s="183" t="s">
        <v>27</v>
      </c>
      <c r="L18" s="184"/>
      <c r="M18" s="53">
        <f t="shared" si="6"/>
        <v>0</v>
      </c>
      <c r="N18" s="46">
        <v>0</v>
      </c>
      <c r="O18" s="17" t="str">
        <f t="shared" si="7"/>
        <v>-</v>
      </c>
    </row>
    <row r="19" spans="1:15" ht="19.2" hidden="1" x14ac:dyDescent="0.25">
      <c r="A19" s="211"/>
      <c r="B19" s="167" t="s">
        <v>28</v>
      </c>
      <c r="C19" s="168"/>
      <c r="D19" s="21">
        <v>0</v>
      </c>
      <c r="E19" s="140">
        <v>0</v>
      </c>
      <c r="F19" s="22">
        <v>0</v>
      </c>
      <c r="G19" s="13" t="str">
        <f t="shared" si="4"/>
        <v>-</v>
      </c>
      <c r="H19" s="23" t="str">
        <f t="shared" si="5"/>
        <v>-</v>
      </c>
      <c r="J19" s="213"/>
      <c r="K19" s="183" t="s">
        <v>28</v>
      </c>
      <c r="L19" s="184"/>
      <c r="M19" s="26">
        <f t="shared" si="6"/>
        <v>0</v>
      </c>
      <c r="N19" s="46">
        <v>0</v>
      </c>
      <c r="O19" s="17" t="str">
        <f t="shared" si="7"/>
        <v>-</v>
      </c>
    </row>
    <row r="20" spans="1:15" ht="19.2" x14ac:dyDescent="0.25">
      <c r="A20" s="211"/>
      <c r="B20" s="167" t="s">
        <v>29</v>
      </c>
      <c r="C20" s="168"/>
      <c r="D20" s="21">
        <v>1012</v>
      </c>
      <c r="E20" s="140">
        <v>993</v>
      </c>
      <c r="F20" s="21">
        <v>1444</v>
      </c>
      <c r="G20" s="13">
        <f t="shared" si="4"/>
        <v>1.9133937562940583E-2</v>
      </c>
      <c r="H20" s="23">
        <f t="shared" si="5"/>
        <v>-0.29916897506925205</v>
      </c>
      <c r="J20" s="213"/>
      <c r="K20" s="183" t="s">
        <v>30</v>
      </c>
      <c r="L20" s="184"/>
      <c r="M20" s="26">
        <f>7376+D20+E20</f>
        <v>9381</v>
      </c>
      <c r="N20" s="46">
        <v>14414</v>
      </c>
      <c r="O20" s="17">
        <f t="shared" si="7"/>
        <v>-0.34917441376439573</v>
      </c>
    </row>
    <row r="21" spans="1:15" ht="19.2" hidden="1" x14ac:dyDescent="0.25">
      <c r="A21" s="211"/>
      <c r="B21" s="167" t="s">
        <v>31</v>
      </c>
      <c r="C21" s="168"/>
      <c r="D21" s="21">
        <v>0</v>
      </c>
      <c r="E21" s="140">
        <v>0</v>
      </c>
      <c r="F21" s="22">
        <v>0</v>
      </c>
      <c r="G21" s="13" t="str">
        <f t="shared" si="4"/>
        <v>-</v>
      </c>
      <c r="H21" s="23" t="str">
        <f t="shared" si="5"/>
        <v>-</v>
      </c>
      <c r="J21" s="213"/>
      <c r="K21" s="183" t="s">
        <v>32</v>
      </c>
      <c r="L21" s="184"/>
      <c r="M21" s="26">
        <f>3+D21+E21</f>
        <v>3</v>
      </c>
      <c r="N21" s="46">
        <v>20</v>
      </c>
      <c r="O21" s="17">
        <f t="shared" si="7"/>
        <v>-0.85</v>
      </c>
    </row>
    <row r="22" spans="1:15" ht="19.2" x14ac:dyDescent="0.25">
      <c r="A22" s="211"/>
      <c r="B22" s="167" t="s">
        <v>33</v>
      </c>
      <c r="C22" s="168"/>
      <c r="D22" s="21">
        <v>190</v>
      </c>
      <c r="E22" s="140">
        <v>185</v>
      </c>
      <c r="F22" s="21">
        <v>324</v>
      </c>
      <c r="G22" s="13">
        <f t="shared" si="4"/>
        <v>2.7027027027027029E-2</v>
      </c>
      <c r="H22" s="23">
        <f t="shared" si="5"/>
        <v>-0.41358024691358025</v>
      </c>
      <c r="J22" s="213"/>
      <c r="K22" s="183" t="s">
        <v>33</v>
      </c>
      <c r="L22" s="184"/>
      <c r="M22" s="26">
        <f>1660+D22+E22</f>
        <v>2035</v>
      </c>
      <c r="N22" s="46">
        <v>3340</v>
      </c>
      <c r="O22" s="17">
        <f t="shared" si="7"/>
        <v>-0.3907185628742515</v>
      </c>
    </row>
    <row r="23" spans="1:15" ht="19.2" hidden="1" x14ac:dyDescent="0.25">
      <c r="A23" s="211"/>
      <c r="B23" s="167" t="s">
        <v>34</v>
      </c>
      <c r="C23" s="168"/>
      <c r="D23" s="21">
        <v>0</v>
      </c>
      <c r="E23" s="140">
        <v>0</v>
      </c>
      <c r="F23" s="22">
        <v>0</v>
      </c>
      <c r="G23" s="13" t="str">
        <f t="shared" si="4"/>
        <v>-</v>
      </c>
      <c r="H23" s="23" t="str">
        <f t="shared" si="5"/>
        <v>-</v>
      </c>
      <c r="J23" s="213"/>
      <c r="K23" s="183" t="s">
        <v>34</v>
      </c>
      <c r="L23" s="184"/>
      <c r="M23" s="26">
        <f>7+D23+E23</f>
        <v>7</v>
      </c>
      <c r="N23" s="46">
        <v>13</v>
      </c>
      <c r="O23" s="17">
        <f t="shared" si="7"/>
        <v>-0.46153846153846156</v>
      </c>
    </row>
    <row r="24" spans="1:15" ht="19.2" x14ac:dyDescent="0.25">
      <c r="A24" s="44"/>
      <c r="B24" s="167" t="s">
        <v>35</v>
      </c>
      <c r="C24" s="168"/>
      <c r="D24" s="21">
        <v>2</v>
      </c>
      <c r="E24" s="140">
        <v>0</v>
      </c>
      <c r="F24" s="21">
        <v>84</v>
      </c>
      <c r="G24" s="13" t="str">
        <f t="shared" si="4"/>
        <v>-</v>
      </c>
      <c r="H24" s="23">
        <f t="shared" si="5"/>
        <v>-0.97619047619047616</v>
      </c>
      <c r="J24" s="45"/>
      <c r="K24" s="183" t="s">
        <v>35</v>
      </c>
      <c r="L24" s="184"/>
      <c r="M24" s="26">
        <f>53+D24+E24</f>
        <v>55</v>
      </c>
      <c r="N24" s="46">
        <v>795</v>
      </c>
      <c r="O24" s="17">
        <f t="shared" si="7"/>
        <v>-0.9308176100628931</v>
      </c>
    </row>
    <row r="25" spans="1:15" ht="19.2" x14ac:dyDescent="0.25">
      <c r="A25" s="44"/>
      <c r="B25" s="167" t="s">
        <v>36</v>
      </c>
      <c r="C25" s="168"/>
      <c r="D25" s="21">
        <v>0</v>
      </c>
      <c r="E25" s="140">
        <v>0</v>
      </c>
      <c r="F25" s="21">
        <v>6</v>
      </c>
      <c r="G25" s="13" t="str">
        <f t="shared" si="4"/>
        <v>-</v>
      </c>
      <c r="H25" s="23">
        <f t="shared" si="5"/>
        <v>-1</v>
      </c>
      <c r="J25" s="45"/>
      <c r="K25" s="183" t="s">
        <v>37</v>
      </c>
      <c r="L25" s="184"/>
      <c r="M25" s="26">
        <f>32+D25+E25</f>
        <v>32</v>
      </c>
      <c r="N25" s="46">
        <v>88</v>
      </c>
      <c r="O25" s="17">
        <f t="shared" si="7"/>
        <v>-0.63636363636363635</v>
      </c>
    </row>
    <row r="26" spans="1:15" ht="19.2" x14ac:dyDescent="0.25">
      <c r="A26" s="18"/>
      <c r="B26" s="197" t="s">
        <v>38</v>
      </c>
      <c r="C26" s="168"/>
      <c r="D26" s="21">
        <v>23</v>
      </c>
      <c r="E26" s="140">
        <v>26</v>
      </c>
      <c r="F26" s="21">
        <v>31</v>
      </c>
      <c r="G26" s="13">
        <f t="shared" si="4"/>
        <v>-0.11538461538461539</v>
      </c>
      <c r="H26" s="23">
        <f t="shared" si="5"/>
        <v>-0.25806451612903225</v>
      </c>
      <c r="J26" s="45"/>
      <c r="K26" s="183" t="s">
        <v>39</v>
      </c>
      <c r="L26" s="184"/>
      <c r="M26" s="26">
        <f>144+D26+E26</f>
        <v>193</v>
      </c>
      <c r="N26" s="46">
        <v>250</v>
      </c>
      <c r="O26" s="17">
        <f t="shared" si="7"/>
        <v>-0.22800000000000001</v>
      </c>
    </row>
    <row r="27" spans="1:15" s="7" customFormat="1" ht="19.2" x14ac:dyDescent="0.25">
      <c r="A27" s="198" t="s">
        <v>40</v>
      </c>
      <c r="B27" s="199"/>
      <c r="C27" s="200"/>
      <c r="D27" s="48">
        <f>SUM(D17:D26)</f>
        <v>1227</v>
      </c>
      <c r="E27" s="47">
        <f>SUM(E17:E26)</f>
        <v>1204</v>
      </c>
      <c r="F27" s="48">
        <f>SUM(F17:F26)</f>
        <v>1889</v>
      </c>
      <c r="G27" s="49">
        <f>(D27-E27)/E27</f>
        <v>1.9102990033222592E-2</v>
      </c>
      <c r="H27" s="50">
        <f>(D27-F27)/F27</f>
        <v>-0.35044997353096874</v>
      </c>
      <c r="J27" s="201" t="s">
        <v>40</v>
      </c>
      <c r="K27" s="202"/>
      <c r="L27" s="203"/>
      <c r="M27" s="51">
        <f>SUM(M17:M26)</f>
        <v>11706</v>
      </c>
      <c r="N27" s="51">
        <v>18920</v>
      </c>
      <c r="O27" s="52">
        <f>(M27-N27)/N27</f>
        <v>-0.38128964059196618</v>
      </c>
    </row>
    <row r="28" spans="1:15" s="7" customFormat="1" ht="19.2" x14ac:dyDescent="0.25">
      <c r="A28" s="204"/>
      <c r="B28" s="167" t="s">
        <v>41</v>
      </c>
      <c r="C28" s="168"/>
      <c r="D28" s="21">
        <v>4</v>
      </c>
      <c r="E28" s="140">
        <v>3</v>
      </c>
      <c r="F28" s="22">
        <v>68</v>
      </c>
      <c r="G28" s="13">
        <f>IFERROR((D28-E28)/E28,"-")</f>
        <v>0.33333333333333331</v>
      </c>
      <c r="H28" s="23">
        <f>IFERROR((D28-F28)/F28,"-")</f>
        <v>-0.94117647058823528</v>
      </c>
      <c r="J28" s="206"/>
      <c r="K28" s="183" t="s">
        <v>41</v>
      </c>
      <c r="L28" s="184"/>
      <c r="M28" s="54">
        <f>68+D28+E28</f>
        <v>75</v>
      </c>
      <c r="N28" s="46">
        <v>291</v>
      </c>
      <c r="O28" s="17">
        <f>IFERROR((M28-N28)/N28,"-")</f>
        <v>-0.74226804123711343</v>
      </c>
    </row>
    <row r="29" spans="1:15" ht="19.2" hidden="1" x14ac:dyDescent="0.25">
      <c r="A29" s="205"/>
      <c r="B29" s="208" t="s">
        <v>42</v>
      </c>
      <c r="C29" s="209"/>
      <c r="D29" s="21">
        <v>0</v>
      </c>
      <c r="E29" s="140">
        <v>0</v>
      </c>
      <c r="F29" s="22">
        <v>0</v>
      </c>
      <c r="G29" s="13" t="str">
        <f>IFERROR((D29-E29)/E29,"-")</f>
        <v>-</v>
      </c>
      <c r="H29" s="23" t="str">
        <f>IFERROR((D29-F29)/F29,"-")</f>
        <v>-</v>
      </c>
      <c r="J29" s="207"/>
      <c r="K29" s="183" t="s">
        <v>42</v>
      </c>
      <c r="L29" s="184"/>
      <c r="M29" s="54">
        <f>0+D29+E29</f>
        <v>0</v>
      </c>
      <c r="N29" s="46">
        <v>0</v>
      </c>
      <c r="O29" s="17" t="str">
        <f>IFERROR((M29-N29)/N29,"-")</f>
        <v>-</v>
      </c>
    </row>
    <row r="30" spans="1:15" ht="19.2" hidden="1" x14ac:dyDescent="0.25">
      <c r="A30" s="205"/>
      <c r="B30" s="167" t="s">
        <v>43</v>
      </c>
      <c r="C30" s="168"/>
      <c r="D30" s="21">
        <v>0</v>
      </c>
      <c r="E30" s="140">
        <v>0</v>
      </c>
      <c r="F30" s="22">
        <v>0</v>
      </c>
      <c r="G30" s="13" t="str">
        <f>IFERROR((D30-E30)/E30,"-")</f>
        <v>-</v>
      </c>
      <c r="H30" s="23" t="str">
        <f>IFERROR((D30-F30)/F30,"-")</f>
        <v>-</v>
      </c>
      <c r="J30" s="207"/>
      <c r="K30" s="183" t="s">
        <v>43</v>
      </c>
      <c r="L30" s="184"/>
      <c r="M30" s="26">
        <f>0+D30+E30</f>
        <v>0</v>
      </c>
      <c r="N30" s="46">
        <v>0</v>
      </c>
      <c r="O30" s="17" t="str">
        <f>IFERROR((M30-N30)/N30,"-")</f>
        <v>-</v>
      </c>
    </row>
    <row r="31" spans="1:15" ht="19.8" thickBot="1" x14ac:dyDescent="0.3">
      <c r="A31" s="190" t="s">
        <v>44</v>
      </c>
      <c r="B31" s="191"/>
      <c r="C31" s="192"/>
      <c r="D31" s="55">
        <f>SUM(D28:D30)</f>
        <v>4</v>
      </c>
      <c r="E31" s="55">
        <f>SUM(E28:E30)</f>
        <v>3</v>
      </c>
      <c r="F31" s="56">
        <f>SUM(F28:F30)</f>
        <v>68</v>
      </c>
      <c r="G31" s="57">
        <f>(D31-E31)/E31</f>
        <v>0.33333333333333331</v>
      </c>
      <c r="H31" s="58">
        <f>(D31-F31)/F31</f>
        <v>-0.94117647058823528</v>
      </c>
      <c r="J31" s="193" t="s">
        <v>44</v>
      </c>
      <c r="K31" s="194"/>
      <c r="L31" s="195"/>
      <c r="M31" s="59">
        <f>SUM(M28:M30)</f>
        <v>75</v>
      </c>
      <c r="N31" s="60">
        <v>291</v>
      </c>
      <c r="O31" s="61">
        <f>(M31-N31)/N31</f>
        <v>-0.74226804123711343</v>
      </c>
    </row>
    <row r="32" spans="1:15" s="7" customFormat="1" ht="19.8" thickBot="1" x14ac:dyDescent="0.3">
      <c r="A32" s="156" t="s">
        <v>45</v>
      </c>
      <c r="B32" s="157"/>
      <c r="C32" s="196"/>
      <c r="D32" s="62">
        <f>SUM(D16,D27,D31)</f>
        <v>1231</v>
      </c>
      <c r="E32" s="108">
        <f>SUM(E16,E27,E31)</f>
        <v>1207</v>
      </c>
      <c r="F32" s="62">
        <f>SUM(F16,F27,F31)</f>
        <v>1958</v>
      </c>
      <c r="G32" s="63">
        <f>(D32-E32)/E32</f>
        <v>1.9884009942004972E-2</v>
      </c>
      <c r="H32" s="63">
        <f>(D32-F32)/F32</f>
        <v>-0.37129724208375892</v>
      </c>
      <c r="J32" s="158" t="s">
        <v>45</v>
      </c>
      <c r="K32" s="159"/>
      <c r="L32" s="160"/>
      <c r="M32" s="64">
        <f>9347+D32+E32</f>
        <v>11785</v>
      </c>
      <c r="N32" s="64">
        <v>19228</v>
      </c>
      <c r="O32" s="65">
        <f>(M32-N32)/N32</f>
        <v>-0.38709174121073436</v>
      </c>
    </row>
    <row r="33" spans="1:15" s="7" customFormat="1" ht="19.5" customHeight="1" x14ac:dyDescent="0.25">
      <c r="A33" s="187"/>
      <c r="B33" s="188"/>
      <c r="C33" s="188"/>
      <c r="D33" s="188"/>
      <c r="E33" s="67"/>
      <c r="F33" s="68"/>
      <c r="G33" s="69"/>
      <c r="H33" s="69"/>
      <c r="I33" s="66"/>
      <c r="J33" s="189" t="s">
        <v>58</v>
      </c>
      <c r="K33" s="189"/>
      <c r="L33" s="189"/>
      <c r="M33" s="189"/>
      <c r="N33" s="189"/>
      <c r="O33" s="189"/>
    </row>
    <row r="34" spans="1:15" ht="21" customHeight="1" thickBot="1" x14ac:dyDescent="0.3">
      <c r="A34" s="71" t="s">
        <v>46</v>
      </c>
      <c r="B34" s="72"/>
      <c r="C34" s="72"/>
      <c r="D34" s="73"/>
      <c r="E34" s="73"/>
      <c r="F34" s="73"/>
      <c r="G34" s="70"/>
      <c r="H34" s="70"/>
      <c r="J34" s="2" t="s">
        <v>46</v>
      </c>
      <c r="K34" s="74"/>
      <c r="L34" s="74"/>
      <c r="M34" s="75"/>
      <c r="N34" s="75"/>
      <c r="O34" s="76"/>
    </row>
    <row r="35" spans="1:15" ht="28.5" hidden="1" customHeight="1" x14ac:dyDescent="0.25">
      <c r="A35" s="77"/>
      <c r="B35" s="185" t="s">
        <v>47</v>
      </c>
      <c r="C35" s="174"/>
      <c r="D35" s="78">
        <v>0</v>
      </c>
      <c r="E35" s="79">
        <v>0</v>
      </c>
      <c r="F35" s="78">
        <v>0</v>
      </c>
      <c r="G35" s="80" t="str">
        <f t="shared" ref="G35:G41" si="8">IFERROR((D35-E35)/E35,"-")</f>
        <v>-</v>
      </c>
      <c r="H35" s="81" t="str">
        <f t="shared" ref="H35:H41" si="9">IFERROR((D35-F35)/F35,"-")</f>
        <v>-</v>
      </c>
      <c r="J35" s="82"/>
      <c r="K35" s="186" t="s">
        <v>47</v>
      </c>
      <c r="L35" s="178"/>
      <c r="M35" s="83">
        <f t="shared" ref="M35:M41" si="10">D35+E35</f>
        <v>0</v>
      </c>
      <c r="N35" s="84">
        <v>0</v>
      </c>
      <c r="O35" s="85" t="str">
        <f t="shared" ref="O35:O41" si="11">IFERROR((M35-N35)/N35,"-")</f>
        <v>-</v>
      </c>
    </row>
    <row r="36" spans="1:15" ht="28.5" hidden="1" customHeight="1" x14ac:dyDescent="0.25">
      <c r="A36" s="86"/>
      <c r="B36" s="167" t="s">
        <v>48</v>
      </c>
      <c r="C36" s="168"/>
      <c r="D36" s="87">
        <v>0</v>
      </c>
      <c r="E36" s="88">
        <v>0</v>
      </c>
      <c r="F36" s="87">
        <v>0</v>
      </c>
      <c r="G36" s="89" t="str">
        <f t="shared" si="8"/>
        <v>-</v>
      </c>
      <c r="H36" s="14" t="str">
        <f t="shared" si="9"/>
        <v>-</v>
      </c>
      <c r="J36" s="90"/>
      <c r="K36" s="183" t="s">
        <v>48</v>
      </c>
      <c r="L36" s="184"/>
      <c r="M36" s="91">
        <f t="shared" si="10"/>
        <v>0</v>
      </c>
      <c r="N36" s="92">
        <v>0</v>
      </c>
      <c r="O36" s="93" t="str">
        <f t="shared" si="11"/>
        <v>-</v>
      </c>
    </row>
    <row r="37" spans="1:15" ht="28.5" hidden="1" customHeight="1" x14ac:dyDescent="0.25">
      <c r="A37" s="86"/>
      <c r="B37" s="167" t="s">
        <v>49</v>
      </c>
      <c r="C37" s="168"/>
      <c r="D37" s="87">
        <v>0</v>
      </c>
      <c r="E37" s="88">
        <v>0</v>
      </c>
      <c r="F37" s="87">
        <v>0</v>
      </c>
      <c r="G37" s="89" t="str">
        <f t="shared" si="8"/>
        <v>-</v>
      </c>
      <c r="H37" s="14" t="str">
        <f t="shared" si="9"/>
        <v>-</v>
      </c>
      <c r="J37" s="90"/>
      <c r="K37" s="183" t="s">
        <v>49</v>
      </c>
      <c r="L37" s="184"/>
      <c r="M37" s="91">
        <f t="shared" si="10"/>
        <v>0</v>
      </c>
      <c r="N37" s="92">
        <v>0</v>
      </c>
      <c r="O37" s="93" t="str">
        <f t="shared" si="11"/>
        <v>-</v>
      </c>
    </row>
    <row r="38" spans="1:15" ht="28.5" hidden="1" customHeight="1" thickBot="1" x14ac:dyDescent="0.3">
      <c r="A38" s="86"/>
      <c r="B38" s="167" t="s">
        <v>28</v>
      </c>
      <c r="C38" s="168"/>
      <c r="D38" s="87">
        <v>0</v>
      </c>
      <c r="E38" s="88">
        <v>0</v>
      </c>
      <c r="F38" s="87">
        <v>0</v>
      </c>
      <c r="G38" s="89" t="str">
        <f t="shared" si="8"/>
        <v>-</v>
      </c>
      <c r="H38" s="14" t="str">
        <f t="shared" si="9"/>
        <v>-</v>
      </c>
      <c r="J38" s="90"/>
      <c r="K38" s="169" t="s">
        <v>28</v>
      </c>
      <c r="L38" s="170"/>
      <c r="M38" s="91">
        <f t="shared" si="10"/>
        <v>0</v>
      </c>
      <c r="N38" s="94">
        <v>0</v>
      </c>
      <c r="O38" s="95" t="str">
        <f t="shared" si="11"/>
        <v>-</v>
      </c>
    </row>
    <row r="39" spans="1:15" ht="33.6" customHeight="1" x14ac:dyDescent="0.25">
      <c r="A39" s="171" t="s">
        <v>50</v>
      </c>
      <c r="B39" s="173" t="s">
        <v>51</v>
      </c>
      <c r="C39" s="174"/>
      <c r="D39" s="142">
        <v>7127</v>
      </c>
      <c r="E39" s="96">
        <v>4159</v>
      </c>
      <c r="F39" s="97">
        <v>13273</v>
      </c>
      <c r="G39" s="80">
        <f t="shared" si="8"/>
        <v>0.71363308487617216</v>
      </c>
      <c r="H39" s="81">
        <f t="shared" si="9"/>
        <v>-0.46304527989150907</v>
      </c>
      <c r="J39" s="175" t="s">
        <v>50</v>
      </c>
      <c r="K39" s="177" t="s">
        <v>51</v>
      </c>
      <c r="L39" s="178"/>
      <c r="M39" s="83">
        <f>91092+D39+E39</f>
        <v>102378</v>
      </c>
      <c r="N39" s="84">
        <v>124298</v>
      </c>
      <c r="O39" s="85">
        <f t="shared" si="11"/>
        <v>-0.17635038375516904</v>
      </c>
    </row>
    <row r="40" spans="1:15" ht="33.6" customHeight="1" thickBot="1" x14ac:dyDescent="0.3">
      <c r="A40" s="172"/>
      <c r="B40" s="179" t="s">
        <v>52</v>
      </c>
      <c r="C40" s="180"/>
      <c r="D40" s="143">
        <v>15365</v>
      </c>
      <c r="E40" s="98">
        <v>15693</v>
      </c>
      <c r="F40" s="99">
        <v>23736</v>
      </c>
      <c r="G40" s="13">
        <f t="shared" si="8"/>
        <v>-2.0901038679666094E-2</v>
      </c>
      <c r="H40" s="23">
        <f t="shared" si="9"/>
        <v>-0.35267104819683182</v>
      </c>
      <c r="J40" s="176"/>
      <c r="K40" s="181" t="s">
        <v>52</v>
      </c>
      <c r="L40" s="182"/>
      <c r="M40" s="91">
        <f>181160+D40+E40</f>
        <v>212218</v>
      </c>
      <c r="N40" s="92">
        <v>203061</v>
      </c>
      <c r="O40" s="93">
        <f t="shared" si="11"/>
        <v>4.5094823722920702E-2</v>
      </c>
    </row>
    <row r="41" spans="1:15" ht="33.6" hidden="1" customHeight="1" thickBot="1" x14ac:dyDescent="0.3">
      <c r="A41" s="100"/>
      <c r="B41" s="152" t="s">
        <v>53</v>
      </c>
      <c r="C41" s="153"/>
      <c r="D41" s="143">
        <v>0</v>
      </c>
      <c r="E41" s="144">
        <v>0</v>
      </c>
      <c r="F41" s="101">
        <v>0</v>
      </c>
      <c r="G41" s="102" t="str">
        <f t="shared" si="8"/>
        <v>-</v>
      </c>
      <c r="H41" s="103" t="str">
        <f t="shared" si="9"/>
        <v>-</v>
      </c>
      <c r="J41" s="104"/>
      <c r="K41" s="154" t="s">
        <v>53</v>
      </c>
      <c r="L41" s="155"/>
      <c r="M41" s="105">
        <f t="shared" si="10"/>
        <v>0</v>
      </c>
      <c r="N41" s="106">
        <v>0</v>
      </c>
      <c r="O41" s="107" t="str">
        <f t="shared" si="11"/>
        <v>-</v>
      </c>
    </row>
    <row r="42" spans="1:15" ht="15.45" customHeight="1" thickBot="1" x14ac:dyDescent="0.3">
      <c r="A42" s="156" t="s">
        <v>54</v>
      </c>
      <c r="B42" s="157"/>
      <c r="C42" s="157"/>
      <c r="D42" s="108">
        <f>SUM(D35:D41)</f>
        <v>22492</v>
      </c>
      <c r="E42" s="64">
        <f>SUM(E35:E41)</f>
        <v>19852</v>
      </c>
      <c r="F42" s="64">
        <f>SUM(F35:F41)</f>
        <v>37009</v>
      </c>
      <c r="G42" s="109">
        <f>(D42-E42)/E42</f>
        <v>0.13298408220834174</v>
      </c>
      <c r="H42" s="63">
        <f>(D42-F42)/F42</f>
        <v>-0.39225593774487288</v>
      </c>
      <c r="I42" s="110"/>
      <c r="J42" s="158" t="s">
        <v>54</v>
      </c>
      <c r="K42" s="159"/>
      <c r="L42" s="160"/>
      <c r="M42" s="111">
        <f>SUM(M35:M41)</f>
        <v>314596</v>
      </c>
      <c r="N42" s="111">
        <f>SUM(N35:N41)</f>
        <v>327359</v>
      </c>
      <c r="O42" s="112">
        <f>(M42-N42)/N42</f>
        <v>-3.8987777944091959E-2</v>
      </c>
    </row>
    <row r="43" spans="1:15" ht="18.45" customHeight="1" thickBot="1" x14ac:dyDescent="0.3">
      <c r="A43" s="113"/>
      <c r="B43" s="113"/>
      <c r="C43" s="113"/>
      <c r="D43" s="114"/>
      <c r="E43" s="114"/>
      <c r="F43" s="114"/>
      <c r="G43" s="115"/>
      <c r="H43" s="70"/>
      <c r="J43" s="116"/>
      <c r="K43" s="116"/>
      <c r="L43" s="116"/>
      <c r="M43" s="117"/>
      <c r="N43" s="117"/>
      <c r="O43" s="118"/>
    </row>
    <row r="44" spans="1:15" ht="19.5" customHeight="1" thickBot="1" x14ac:dyDescent="0.3">
      <c r="A44" s="161" t="s">
        <v>55</v>
      </c>
      <c r="B44" s="162"/>
      <c r="C44" s="163"/>
      <c r="D44" s="119">
        <f>SUM(D32,D42)</f>
        <v>23723</v>
      </c>
      <c r="E44" s="119">
        <f>SUM(E32,E42)</f>
        <v>21059</v>
      </c>
      <c r="F44" s="119">
        <f>SUM(F32,F42)</f>
        <v>38967</v>
      </c>
      <c r="G44" s="120">
        <f>(D44-E44)/E44</f>
        <v>0.12650173322569921</v>
      </c>
      <c r="H44" s="121">
        <f>(D44-F44)/F44</f>
        <v>-0.39120281263633333</v>
      </c>
      <c r="J44" s="164" t="s">
        <v>55</v>
      </c>
      <c r="K44" s="165"/>
      <c r="L44" s="166"/>
      <c r="M44" s="119">
        <f>SUM(M32,M42)</f>
        <v>326381</v>
      </c>
      <c r="N44" s="119">
        <f>SUM(N32,N42)</f>
        <v>346587</v>
      </c>
      <c r="O44" s="122">
        <f>(M44-N44)/N44</f>
        <v>-5.8299936235346392E-2</v>
      </c>
    </row>
    <row r="45" spans="1:15" ht="11.55" customHeight="1" x14ac:dyDescent="0.25">
      <c r="A45" s="123"/>
      <c r="B45" s="123"/>
      <c r="C45" s="123"/>
      <c r="D45" s="124"/>
      <c r="E45" s="124"/>
      <c r="F45" s="124"/>
      <c r="G45" s="125"/>
      <c r="H45" s="126"/>
      <c r="J45" s="127"/>
      <c r="K45" s="128"/>
      <c r="L45" s="128"/>
      <c r="M45" s="128"/>
      <c r="N45" s="128"/>
      <c r="O45" s="128"/>
    </row>
    <row r="46" spans="1:15" ht="19.5" customHeight="1" thickBot="1" x14ac:dyDescent="0.3">
      <c r="A46" s="7" t="s">
        <v>56</v>
      </c>
      <c r="B46" s="129"/>
      <c r="C46" s="129"/>
      <c r="D46" s="67"/>
      <c r="E46" s="67"/>
      <c r="F46" s="67"/>
      <c r="G46" s="130"/>
      <c r="H46" s="131"/>
      <c r="J46" s="127"/>
      <c r="K46" s="128"/>
      <c r="L46" s="128"/>
      <c r="M46" s="128"/>
      <c r="N46" s="128"/>
      <c r="O46" s="128"/>
    </row>
    <row r="47" spans="1:15" ht="19.5" customHeight="1" thickBot="1" x14ac:dyDescent="0.3">
      <c r="A47" s="145" t="s">
        <v>57</v>
      </c>
      <c r="B47" s="146"/>
      <c r="C47" s="147"/>
      <c r="D47" s="132">
        <v>20796</v>
      </c>
      <c r="E47" s="132">
        <v>22344</v>
      </c>
      <c r="F47" s="132">
        <v>23760</v>
      </c>
      <c r="G47" s="133">
        <f>(D47-E47)/E47</f>
        <v>-6.9280343716433948E-2</v>
      </c>
      <c r="H47" s="134">
        <f>(D47-F47)/F47</f>
        <v>-0.12474747474747475</v>
      </c>
      <c r="J47" s="148" t="s">
        <v>57</v>
      </c>
      <c r="K47" s="149"/>
      <c r="L47" s="150"/>
      <c r="M47" s="135">
        <f>186004+D47+E47</f>
        <v>229144</v>
      </c>
      <c r="N47" s="135">
        <v>210912</v>
      </c>
      <c r="O47" s="136">
        <f>(M47-N47)/N47</f>
        <v>8.6443635260203308E-2</v>
      </c>
    </row>
    <row r="48" spans="1:15" ht="21.75" customHeight="1" x14ac:dyDescent="0.25">
      <c r="A48" s="151"/>
      <c r="B48" s="151"/>
      <c r="C48" s="151"/>
      <c r="D48" s="151"/>
    </row>
    <row r="49" spans="1:7" s="7" customFormat="1" ht="18" customHeight="1" x14ac:dyDescent="0.25">
      <c r="A49" s="71"/>
    </row>
    <row r="50" spans="1:7" s="7" customFormat="1" ht="18" customHeight="1" x14ac:dyDescent="0.25">
      <c r="A50" s="137"/>
      <c r="G50" s="138"/>
    </row>
    <row r="51" spans="1:7" s="7" customFormat="1" ht="18" customHeight="1" x14ac:dyDescent="0.25"/>
    <row r="52" spans="1:7" ht="18" customHeight="1" x14ac:dyDescent="0.25"/>
  </sheetData>
  <mergeCells count="81">
    <mergeCell ref="A2:H2"/>
    <mergeCell ref="J2:O2"/>
    <mergeCell ref="A3:H3"/>
    <mergeCell ref="J3:O3"/>
    <mergeCell ref="A4:C4"/>
    <mergeCell ref="J4:L4"/>
    <mergeCell ref="A5:A13"/>
    <mergeCell ref="B5:C5"/>
    <mergeCell ref="J5:J13"/>
    <mergeCell ref="K5:L5"/>
    <mergeCell ref="B10:C10"/>
    <mergeCell ref="K10:L10"/>
    <mergeCell ref="B13:C13"/>
    <mergeCell ref="K13:L13"/>
    <mergeCell ref="B14:C14"/>
    <mergeCell ref="K14:L14"/>
    <mergeCell ref="B15:C15"/>
    <mergeCell ref="K15:L15"/>
    <mergeCell ref="A16:C16"/>
    <mergeCell ref="J16:L16"/>
    <mergeCell ref="A17:A23"/>
    <mergeCell ref="B17:C17"/>
    <mergeCell ref="J17:J23"/>
    <mergeCell ref="K17:L17"/>
    <mergeCell ref="B18:C18"/>
    <mergeCell ref="K18:L18"/>
    <mergeCell ref="B19:C19"/>
    <mergeCell ref="K19:L19"/>
    <mergeCell ref="B20:C20"/>
    <mergeCell ref="K20:L20"/>
    <mergeCell ref="B21:C21"/>
    <mergeCell ref="K21:L21"/>
    <mergeCell ref="B22:C22"/>
    <mergeCell ref="K22:L22"/>
    <mergeCell ref="B23:C23"/>
    <mergeCell ref="K23:L23"/>
    <mergeCell ref="A27:C27"/>
    <mergeCell ref="J27:L27"/>
    <mergeCell ref="A28:A30"/>
    <mergeCell ref="B28:C28"/>
    <mergeCell ref="J28:J30"/>
    <mergeCell ref="K28:L28"/>
    <mergeCell ref="B29:C29"/>
    <mergeCell ref="K29:L29"/>
    <mergeCell ref="B30:C30"/>
    <mergeCell ref="K30:L30"/>
    <mergeCell ref="B24:C24"/>
    <mergeCell ref="K24:L24"/>
    <mergeCell ref="B25:C25"/>
    <mergeCell ref="K25:L25"/>
    <mergeCell ref="B26:C26"/>
    <mergeCell ref="K26:L26"/>
    <mergeCell ref="J32:L32"/>
    <mergeCell ref="A33:D33"/>
    <mergeCell ref="J33:O33"/>
    <mergeCell ref="A31:C31"/>
    <mergeCell ref="J31:L31"/>
    <mergeCell ref="A32:C32"/>
    <mergeCell ref="B36:C36"/>
    <mergeCell ref="K36:L36"/>
    <mergeCell ref="B37:C37"/>
    <mergeCell ref="K37:L37"/>
    <mergeCell ref="B35:C35"/>
    <mergeCell ref="K35:L35"/>
    <mergeCell ref="B38:C38"/>
    <mergeCell ref="K38:L38"/>
    <mergeCell ref="A39:A40"/>
    <mergeCell ref="B39:C39"/>
    <mergeCell ref="J39:J40"/>
    <mergeCell ref="K39:L39"/>
    <mergeCell ref="B40:C40"/>
    <mergeCell ref="K40:L40"/>
    <mergeCell ref="A47:C47"/>
    <mergeCell ref="J47:L47"/>
    <mergeCell ref="A48:D48"/>
    <mergeCell ref="B41:C41"/>
    <mergeCell ref="K41:L41"/>
    <mergeCell ref="A42:C42"/>
    <mergeCell ref="J42:L42"/>
    <mergeCell ref="A44:C44"/>
    <mergeCell ref="J44:L44"/>
  </mergeCells>
  <phoneticPr fontId="3" type="noConversion"/>
  <pageMargins left="1.1100000000000001" right="0.75" top="0.42" bottom="0.33" header="0.21" footer="0.28000000000000003"/>
  <pageSetup paperSize="9" scale="3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9월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전주환(Juhwan Jeon)_함샤우트글로벌</dc:creator>
  <cp:lastModifiedBy>전주환(Juhwan Jeon)_함샤우트글로벌</cp:lastModifiedBy>
  <dcterms:created xsi:type="dcterms:W3CDTF">2025-09-15T00:13:01Z</dcterms:created>
  <dcterms:modified xsi:type="dcterms:W3CDTF">2025-10-01T06:16:44Z</dcterms:modified>
</cp:coreProperties>
</file>